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10140" activeTab="1"/>
  </bookViews>
  <sheets>
    <sheet name="Density Summary " sheetId="1" r:id="rId1"/>
    <sheet name="22pc" sheetId="2" r:id="rId2"/>
  </sheets>
  <definedNames/>
  <calcPr fullCalcOnLoad="1"/>
</workbook>
</file>

<file path=xl/sharedStrings.xml><?xml version="1.0" encoding="utf-8"?>
<sst xmlns="http://schemas.openxmlformats.org/spreadsheetml/2006/main" count="534" uniqueCount="42">
  <si>
    <t>Type</t>
  </si>
  <si>
    <t>Core Run Number</t>
  </si>
  <si>
    <t xml:space="preserve">From </t>
  </si>
  <si>
    <t xml:space="preserve">To </t>
  </si>
  <si>
    <t>Depth Interval (ft bgs)</t>
  </si>
  <si>
    <t>Lost Core (ft)</t>
  </si>
  <si>
    <t>Comments</t>
  </si>
  <si>
    <t xml:space="preserve">Lost Core </t>
  </si>
  <si>
    <t>Core Run No.</t>
  </si>
  <si>
    <t>Depth Interval Original Measurements</t>
  </si>
  <si>
    <t>Depth Interval Applied to Density Interval</t>
  </si>
  <si>
    <t>From</t>
  </si>
  <si>
    <t>To</t>
  </si>
  <si>
    <t>Interval Length</t>
  </si>
  <si>
    <t>OD of Corebarrel (inches)</t>
  </si>
  <si>
    <t>Radius of Corehole (cm)</t>
  </si>
  <si>
    <t>Water Content Weighting Factor</t>
  </si>
  <si>
    <t>Calculated Water Content (g/g)</t>
  </si>
  <si>
    <t>Sample Weight (g)</t>
  </si>
  <si>
    <t>Oven Dry Weight (g)</t>
  </si>
  <si>
    <t>Dry Bulk Density  of Core Run</t>
  </si>
  <si>
    <t>Proportion of Total Core Run</t>
  </si>
  <si>
    <t>Measured Water Content (g/g)</t>
  </si>
  <si>
    <t>D</t>
  </si>
  <si>
    <t>LC</t>
  </si>
  <si>
    <r>
      <t>Volume of Corehole (cm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</si>
  <si>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>Density of Cored Interval (g/cm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</si>
  <si>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Run length (ft)</t>
  </si>
  <si>
    <t>WC</t>
  </si>
  <si>
    <t>average</t>
  </si>
  <si>
    <t>All Core Runs</t>
  </si>
  <si>
    <t>Core Runs with Less than 0.2 Feet of Lost Core</t>
  </si>
  <si>
    <t>Core Barrel Diameter (inches)</t>
  </si>
  <si>
    <t>not enough water content data available</t>
  </si>
  <si>
    <t>Percent Fines</t>
  </si>
  <si>
    <t>censored - due to error in water content measurement (0.7)</t>
  </si>
  <si>
    <t>Average</t>
  </si>
  <si>
    <t>censored  - due to problems coring, causing fill to be introduced into sample</t>
  </si>
  <si>
    <t>censored - recovered less material than expected</t>
  </si>
  <si>
    <t xml:space="preserve">censored  - due to problems coring, causing fill to be introduced into sample </t>
  </si>
  <si>
    <r>
      <t>Average Dry Bulk Density (g/cm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</si>
  <si>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Saturated Formation Dry Bulk Densities Calculated by Core Run for NC-EWDP-22PC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</si>
</sst>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"/>
    <numFmt numFmtId="167" formatCode="mm/dd/yy"/>
    <numFmt numFmtId="168" formatCode="dd\-mmm\-yy"/>
    <numFmt numFmtId="169" formatCode="m/d/yy"/>
  </numFmts>
  <fonts count="44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65" fontId="1" fillId="0" borderId="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Continuous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right" wrapText="1"/>
    </xf>
    <xf numFmtId="1" fontId="1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165" fontId="1" fillId="37" borderId="12" xfId="0" applyNumberFormat="1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Continuous" wrapText="1"/>
    </xf>
    <xf numFmtId="0" fontId="1" fillId="38" borderId="20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165" fontId="1" fillId="38" borderId="21" xfId="0" applyNumberFormat="1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65" fontId="1" fillId="38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0" fontId="1" fillId="0" borderId="23" xfId="0" applyFont="1" applyBorder="1" applyAlignment="1">
      <alignment/>
    </xf>
    <xf numFmtId="165" fontId="3" fillId="0" borderId="1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6" fillId="35" borderId="19" xfId="0" applyFont="1" applyFill="1" applyBorder="1" applyAlignment="1">
      <alignment horizontal="right" wrapText="1"/>
    </xf>
    <xf numFmtId="2" fontId="5" fillId="0" borderId="1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39" borderId="21" xfId="0" applyNumberFormat="1" applyFont="1" applyFill="1" applyBorder="1" applyAlignment="1">
      <alignment horizontal="center"/>
    </xf>
    <xf numFmtId="2" fontId="5" fillId="36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0" fontId="1" fillId="0" borderId="31" xfId="0" applyFont="1" applyBorder="1" applyAlignment="1">
      <alignment/>
    </xf>
    <xf numFmtId="166" fontId="1" fillId="0" borderId="28" xfId="0" applyNumberFormat="1" applyFont="1" applyBorder="1" applyAlignment="1">
      <alignment/>
    </xf>
    <xf numFmtId="2" fontId="1" fillId="38" borderId="28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66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 wrapText="1"/>
    </xf>
    <xf numFmtId="2" fontId="1" fillId="38" borderId="25" xfId="0" applyNumberFormat="1" applyFont="1" applyFill="1" applyBorder="1" applyAlignment="1">
      <alignment/>
    </xf>
    <xf numFmtId="2" fontId="1" fillId="38" borderId="12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166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38" borderId="37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66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166" fontId="1" fillId="0" borderId="4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/>
    </xf>
    <xf numFmtId="166" fontId="1" fillId="0" borderId="17" xfId="0" applyNumberFormat="1" applyFont="1" applyBorder="1" applyAlignment="1">
      <alignment/>
    </xf>
    <xf numFmtId="2" fontId="1" fillId="38" borderId="17" xfId="0" applyNumberFormat="1" applyFont="1" applyFill="1" applyBorder="1" applyAlignment="1">
      <alignment/>
    </xf>
    <xf numFmtId="2" fontId="1" fillId="38" borderId="43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166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 wrapText="1"/>
    </xf>
    <xf numFmtId="2" fontId="1" fillId="0" borderId="25" xfId="0" applyNumberFormat="1" applyFont="1" applyBorder="1" applyAlignment="1">
      <alignment/>
    </xf>
    <xf numFmtId="2" fontId="1" fillId="38" borderId="23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wrapText="1"/>
    </xf>
    <xf numFmtId="2" fontId="1" fillId="0" borderId="51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66" fontId="1" fillId="0" borderId="56" xfId="0" applyNumberFormat="1" applyFont="1" applyBorder="1" applyAlignment="1">
      <alignment horizontal="center" wrapText="1"/>
    </xf>
    <xf numFmtId="166" fontId="1" fillId="0" borderId="29" xfId="0" applyNumberFormat="1" applyFont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1" fontId="3" fillId="35" borderId="19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2" fontId="3" fillId="35" borderId="19" xfId="0" applyNumberFormat="1" applyFont="1" applyFill="1" applyBorder="1" applyAlignment="1">
      <alignment horizontal="center" wrapText="1"/>
    </xf>
    <xf numFmtId="166" fontId="3" fillId="34" borderId="57" xfId="0" applyNumberFormat="1" applyFont="1" applyFill="1" applyBorder="1" applyAlignment="1">
      <alignment horizontal="center" wrapText="1"/>
    </xf>
    <xf numFmtId="166" fontId="3" fillId="34" borderId="58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65" fontId="3" fillId="34" borderId="19" xfId="0" applyNumberFormat="1" applyFont="1" applyFill="1" applyBorder="1" applyAlignment="1">
      <alignment horizontal="center" wrapText="1"/>
    </xf>
    <xf numFmtId="165" fontId="3" fillId="35" borderId="10" xfId="0" applyNumberFormat="1" applyFont="1" applyFill="1" applyBorder="1" applyAlignment="1">
      <alignment horizontal="center" wrapText="1"/>
    </xf>
    <xf numFmtId="165" fontId="3" fillId="35" borderId="19" xfId="0" applyNumberFormat="1" applyFont="1" applyFill="1" applyBorder="1" applyAlignment="1">
      <alignment horizontal="center" wrapText="1"/>
    </xf>
    <xf numFmtId="0" fontId="3" fillId="34" borderId="59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5" sqref="D35"/>
    </sheetView>
  </sheetViews>
  <sheetFormatPr defaultColWidth="9.140625" defaultRowHeight="12.75"/>
  <cols>
    <col min="1" max="1" width="11.8515625" style="0" customWidth="1"/>
    <col min="2" max="2" width="7.00390625" style="0" customWidth="1"/>
    <col min="3" max="3" width="9.00390625" style="0" customWidth="1"/>
    <col min="4" max="4" width="8.8515625" style="0" customWidth="1"/>
    <col min="5" max="5" width="10.421875" style="2" customWidth="1"/>
    <col min="6" max="6" width="9.421875" style="2" customWidth="1"/>
    <col min="7" max="7" width="10.28125" style="0" customWidth="1"/>
    <col min="8" max="8" width="10.421875" style="1" customWidth="1"/>
    <col min="9" max="9" width="23.7109375" style="3" customWidth="1"/>
  </cols>
  <sheetData>
    <row r="1" ht="33.75" customHeight="1">
      <c r="B1" t="s">
        <v>41</v>
      </c>
    </row>
    <row r="2" ht="16.5" customHeight="1" thickBot="1"/>
    <row r="3" spans="1:9" ht="13.5" thickTop="1">
      <c r="A3" s="126" t="s">
        <v>32</v>
      </c>
      <c r="B3" s="128" t="s">
        <v>1</v>
      </c>
      <c r="C3" s="81" t="s">
        <v>4</v>
      </c>
      <c r="D3" s="81"/>
      <c r="E3" s="124" t="s">
        <v>40</v>
      </c>
      <c r="F3" s="125"/>
      <c r="G3" s="130" t="s">
        <v>5</v>
      </c>
      <c r="H3" s="132" t="s">
        <v>34</v>
      </c>
      <c r="I3" s="120" t="s">
        <v>6</v>
      </c>
    </row>
    <row r="4" spans="1:9" ht="57" thickBot="1">
      <c r="A4" s="127"/>
      <c r="B4" s="129"/>
      <c r="C4" s="82" t="s">
        <v>2</v>
      </c>
      <c r="D4" s="82" t="s">
        <v>3</v>
      </c>
      <c r="E4" s="83" t="s">
        <v>30</v>
      </c>
      <c r="F4" s="84" t="s">
        <v>31</v>
      </c>
      <c r="G4" s="131"/>
      <c r="H4" s="133"/>
      <c r="I4" s="121"/>
    </row>
    <row r="5" spans="1:9" ht="34.5" thickTop="1">
      <c r="A5" s="122">
        <v>6.16</v>
      </c>
      <c r="B5" s="85">
        <v>1</v>
      </c>
      <c r="C5" s="86">
        <v>460</v>
      </c>
      <c r="D5" s="86">
        <v>463.7</v>
      </c>
      <c r="E5" s="87"/>
      <c r="F5" s="87"/>
      <c r="G5" s="88">
        <v>0</v>
      </c>
      <c r="H5" s="89">
        <v>10.35</v>
      </c>
      <c r="I5" s="90" t="s">
        <v>39</v>
      </c>
    </row>
    <row r="6" spans="1:9" ht="12.75">
      <c r="A6" s="123"/>
      <c r="B6" s="91">
        <f>B5+1</f>
        <v>2</v>
      </c>
      <c r="C6" s="92">
        <v>463.7</v>
      </c>
      <c r="D6" s="92">
        <v>471.4</v>
      </c>
      <c r="E6" s="15">
        <f>'22pc'!S40</f>
        <v>1.7854933009644833</v>
      </c>
      <c r="F6" s="15">
        <f aca="true" t="shared" si="0" ref="F6:F26">E6</f>
        <v>1.7854933009644833</v>
      </c>
      <c r="G6" s="62">
        <v>0</v>
      </c>
      <c r="H6" s="93">
        <v>12.08</v>
      </c>
      <c r="I6" s="94"/>
    </row>
    <row r="7" spans="1:9" ht="12.75">
      <c r="A7" s="123"/>
      <c r="B7" s="91">
        <f aca="true" t="shared" si="1" ref="B7:B51">B6+1</f>
        <v>3</v>
      </c>
      <c r="C7" s="92">
        <v>471.4</v>
      </c>
      <c r="D7" s="92">
        <v>481.8</v>
      </c>
      <c r="E7" s="15">
        <f>'22pc'!S61</f>
        <v>1.6076570622671738</v>
      </c>
      <c r="F7" s="15">
        <f t="shared" si="0"/>
        <v>1.6076570622671738</v>
      </c>
      <c r="G7" s="62">
        <v>0</v>
      </c>
      <c r="H7" s="93">
        <v>12.625</v>
      </c>
      <c r="I7" s="94"/>
    </row>
    <row r="8" spans="1:9" ht="12.75">
      <c r="A8" s="123"/>
      <c r="B8" s="91">
        <f t="shared" si="1"/>
        <v>4</v>
      </c>
      <c r="C8" s="92">
        <v>483.7</v>
      </c>
      <c r="D8" s="92">
        <v>491.8</v>
      </c>
      <c r="E8" s="15">
        <f>'22pc'!S80</f>
        <v>1.7502213669094093</v>
      </c>
      <c r="F8" s="95"/>
      <c r="G8" s="62">
        <v>0.30000000000001137</v>
      </c>
      <c r="H8" s="93">
        <v>13.666666666666666</v>
      </c>
      <c r="I8" s="94"/>
    </row>
    <row r="9" spans="1:9" ht="12.75">
      <c r="A9" s="123"/>
      <c r="B9" s="91">
        <f t="shared" si="1"/>
        <v>5</v>
      </c>
      <c r="C9" s="92">
        <v>492.1</v>
      </c>
      <c r="D9" s="92">
        <v>494.2</v>
      </c>
      <c r="E9" s="15">
        <f>'22pc'!S89</f>
        <v>1.8571962998375855</v>
      </c>
      <c r="F9" s="15">
        <f t="shared" si="0"/>
        <v>1.8571962998375855</v>
      </c>
      <c r="G9" s="62">
        <v>0</v>
      </c>
      <c r="H9" s="93">
        <v>13.5</v>
      </c>
      <c r="I9" s="94"/>
    </row>
    <row r="10" spans="1:9" ht="12.75">
      <c r="A10" s="123"/>
      <c r="B10" s="91">
        <f t="shared" si="1"/>
        <v>6</v>
      </c>
      <c r="C10" s="92">
        <v>494.2</v>
      </c>
      <c r="D10" s="92">
        <v>504.2</v>
      </c>
      <c r="E10" s="15">
        <f>'22pc'!S114</f>
        <v>1.7867646330312128</v>
      </c>
      <c r="F10" s="15">
        <f t="shared" si="0"/>
        <v>1.7867646330312128</v>
      </c>
      <c r="G10" s="62">
        <v>0</v>
      </c>
      <c r="H10" s="93">
        <v>13.925</v>
      </c>
      <c r="I10" s="94"/>
    </row>
    <row r="11" spans="1:9" ht="12.75">
      <c r="A11" s="123"/>
      <c r="B11" s="91">
        <f t="shared" si="1"/>
        <v>7</v>
      </c>
      <c r="C11" s="92">
        <v>504.2</v>
      </c>
      <c r="D11" s="92">
        <v>509.1</v>
      </c>
      <c r="E11" s="15">
        <f>'22pc'!S126</f>
        <v>1.7707187891213692</v>
      </c>
      <c r="F11" s="15">
        <f t="shared" si="0"/>
        <v>1.7707187891213692</v>
      </c>
      <c r="G11" s="62">
        <v>0</v>
      </c>
      <c r="H11" s="93">
        <v>13.35</v>
      </c>
      <c r="I11" s="94"/>
    </row>
    <row r="12" spans="1:9" ht="12.75">
      <c r="A12" s="123"/>
      <c r="B12" s="91">
        <f t="shared" si="1"/>
        <v>8</v>
      </c>
      <c r="C12" s="92">
        <v>509.1</v>
      </c>
      <c r="D12" s="92">
        <v>519.2</v>
      </c>
      <c r="E12" s="15">
        <f>'22pc'!S149</f>
        <v>1.4187404965885633</v>
      </c>
      <c r="F12" s="15">
        <f t="shared" si="0"/>
        <v>1.4187404965885633</v>
      </c>
      <c r="G12" s="62">
        <v>0.09999999999990905</v>
      </c>
      <c r="H12" s="93">
        <v>10.975</v>
      </c>
      <c r="I12" s="94"/>
    </row>
    <row r="13" spans="1:9" ht="12.75">
      <c r="A13" s="123"/>
      <c r="B13" s="91">
        <f t="shared" si="1"/>
        <v>9</v>
      </c>
      <c r="C13" s="92">
        <v>520.4</v>
      </c>
      <c r="D13" s="92">
        <v>526.5</v>
      </c>
      <c r="E13" s="15">
        <f>'22pc'!S170</f>
        <v>1.8175888234141242</v>
      </c>
      <c r="F13" s="95"/>
      <c r="G13" s="62">
        <v>1.1000000000000227</v>
      </c>
      <c r="H13" s="93">
        <v>17.18</v>
      </c>
      <c r="I13" s="94"/>
    </row>
    <row r="14" spans="1:9" ht="12.75">
      <c r="A14" s="123"/>
      <c r="B14" s="91">
        <f t="shared" si="1"/>
        <v>10</v>
      </c>
      <c r="C14" s="92">
        <v>526.5</v>
      </c>
      <c r="D14" s="92">
        <v>533.1</v>
      </c>
      <c r="E14" s="15">
        <f>'22pc'!S184</f>
        <v>1.5738442683947353</v>
      </c>
      <c r="F14" s="15">
        <f t="shared" si="0"/>
        <v>1.5738442683947353</v>
      </c>
      <c r="G14" s="62">
        <v>0</v>
      </c>
      <c r="H14" s="93">
        <v>14.2</v>
      </c>
      <c r="I14" s="94"/>
    </row>
    <row r="15" spans="1:9" ht="12.75">
      <c r="A15" s="123"/>
      <c r="B15" s="91">
        <f t="shared" si="1"/>
        <v>11</v>
      </c>
      <c r="C15" s="92">
        <v>533.1</v>
      </c>
      <c r="D15" s="92">
        <v>534.1</v>
      </c>
      <c r="E15" s="15">
        <f>'22pc'!S188</f>
        <v>1.58622932011136</v>
      </c>
      <c r="F15" s="15">
        <f t="shared" si="0"/>
        <v>1.58622932011136</v>
      </c>
      <c r="G15" s="62">
        <v>0</v>
      </c>
      <c r="H15" s="93">
        <v>11.8</v>
      </c>
      <c r="I15" s="94"/>
    </row>
    <row r="16" spans="1:9" ht="12.75">
      <c r="A16" s="123"/>
      <c r="B16" s="91">
        <f t="shared" si="1"/>
        <v>12</v>
      </c>
      <c r="C16" s="92">
        <v>534.1</v>
      </c>
      <c r="D16" s="92">
        <v>544</v>
      </c>
      <c r="E16" s="15">
        <f>'22pc'!S211</f>
        <v>1.6403765919528013</v>
      </c>
      <c r="F16" s="15">
        <f t="shared" si="0"/>
        <v>1.6403765919528013</v>
      </c>
      <c r="G16" s="62">
        <v>0.20000000000004547</v>
      </c>
      <c r="H16" s="93">
        <v>14.733333333333333</v>
      </c>
      <c r="I16" s="94"/>
    </row>
    <row r="17" spans="1:9" ht="12.75">
      <c r="A17" s="123"/>
      <c r="B17" s="91">
        <f t="shared" si="1"/>
        <v>13</v>
      </c>
      <c r="C17" s="92">
        <v>544.2</v>
      </c>
      <c r="D17" s="92">
        <v>550.2</v>
      </c>
      <c r="E17" s="15">
        <f>'22pc'!S226</f>
        <v>1.501571290476916</v>
      </c>
      <c r="F17" s="15">
        <f t="shared" si="0"/>
        <v>1.501571290476916</v>
      </c>
      <c r="G17" s="62">
        <v>0</v>
      </c>
      <c r="H17" s="93">
        <v>11.4</v>
      </c>
      <c r="I17" s="94"/>
    </row>
    <row r="18" spans="1:9" ht="12.75">
      <c r="A18" s="123"/>
      <c r="B18" s="91">
        <f t="shared" si="1"/>
        <v>14</v>
      </c>
      <c r="C18" s="92">
        <v>550.2</v>
      </c>
      <c r="D18" s="92">
        <v>560.2</v>
      </c>
      <c r="E18" s="15">
        <f>'22pc'!S247</f>
        <v>1.565879747138288</v>
      </c>
      <c r="F18" s="15">
        <f t="shared" si="0"/>
        <v>1.565879747138288</v>
      </c>
      <c r="G18" s="62">
        <v>0</v>
      </c>
      <c r="H18" s="93">
        <v>9.3</v>
      </c>
      <c r="I18" s="94"/>
    </row>
    <row r="19" spans="1:9" ht="22.5">
      <c r="A19" s="123"/>
      <c r="B19" s="91">
        <f t="shared" si="1"/>
        <v>15</v>
      </c>
      <c r="C19" s="92">
        <v>560.2</v>
      </c>
      <c r="D19" s="92">
        <v>565.4</v>
      </c>
      <c r="E19" s="96"/>
      <c r="F19" s="96"/>
      <c r="G19" s="62">
        <v>0</v>
      </c>
      <c r="H19" s="93">
        <v>9.65</v>
      </c>
      <c r="I19" s="94" t="s">
        <v>33</v>
      </c>
    </row>
    <row r="20" spans="1:9" ht="22.5">
      <c r="A20" s="123"/>
      <c r="B20" s="91">
        <f t="shared" si="1"/>
        <v>16</v>
      </c>
      <c r="C20" s="92">
        <v>565.4</v>
      </c>
      <c r="D20" s="92">
        <v>568.1</v>
      </c>
      <c r="E20" s="96"/>
      <c r="F20" s="96"/>
      <c r="G20" s="62">
        <v>0</v>
      </c>
      <c r="H20" s="93">
        <v>13.6</v>
      </c>
      <c r="I20" s="94" t="s">
        <v>38</v>
      </c>
    </row>
    <row r="21" spans="1:9" ht="22.5">
      <c r="A21" s="123"/>
      <c r="B21" s="91">
        <f t="shared" si="1"/>
        <v>17</v>
      </c>
      <c r="C21" s="92">
        <v>568.1</v>
      </c>
      <c r="D21" s="92">
        <v>578.1</v>
      </c>
      <c r="E21" s="96"/>
      <c r="F21" s="96"/>
      <c r="G21" s="62">
        <v>0</v>
      </c>
      <c r="H21" s="93">
        <v>9.7</v>
      </c>
      <c r="I21" s="94" t="s">
        <v>38</v>
      </c>
    </row>
    <row r="22" spans="1:9" ht="12.75">
      <c r="A22" s="123"/>
      <c r="B22" s="91">
        <f t="shared" si="1"/>
        <v>18</v>
      </c>
      <c r="C22" s="92">
        <v>578.1</v>
      </c>
      <c r="D22" s="92">
        <v>585.3</v>
      </c>
      <c r="E22" s="15">
        <f>'22pc'!S306</f>
        <v>1.65552232795434</v>
      </c>
      <c r="F22" s="15">
        <f t="shared" si="0"/>
        <v>1.65552232795434</v>
      </c>
      <c r="G22" s="62">
        <v>0</v>
      </c>
      <c r="H22" s="93">
        <v>17.244830382484114</v>
      </c>
      <c r="I22" s="94"/>
    </row>
    <row r="23" spans="1:9" ht="12.75">
      <c r="A23" s="123"/>
      <c r="B23" s="91">
        <f t="shared" si="1"/>
        <v>19</v>
      </c>
      <c r="C23" s="92">
        <v>585.3</v>
      </c>
      <c r="D23" s="92">
        <v>595</v>
      </c>
      <c r="E23" s="15">
        <f>'22pc'!S329</f>
        <v>1.671765324879995</v>
      </c>
      <c r="F23" s="15">
        <f t="shared" si="0"/>
        <v>1.671765324879995</v>
      </c>
      <c r="G23" s="62">
        <v>0</v>
      </c>
      <c r="H23" s="93">
        <v>17.5</v>
      </c>
      <c r="I23" s="94"/>
    </row>
    <row r="24" spans="1:9" ht="12.75">
      <c r="A24" s="123"/>
      <c r="B24" s="91">
        <f t="shared" si="1"/>
        <v>20</v>
      </c>
      <c r="C24" s="92">
        <v>595</v>
      </c>
      <c r="D24" s="92">
        <v>599.6</v>
      </c>
      <c r="E24" s="15">
        <f>'22pc'!S341</f>
        <v>1.7690237551586894</v>
      </c>
      <c r="F24" s="15">
        <f t="shared" si="0"/>
        <v>1.7690237551586894</v>
      </c>
      <c r="G24" s="62">
        <v>0</v>
      </c>
      <c r="H24" s="93">
        <v>13.733333333333334</v>
      </c>
      <c r="I24" s="94"/>
    </row>
    <row r="25" spans="1:9" ht="12.75">
      <c r="A25" s="123"/>
      <c r="B25" s="91">
        <f t="shared" si="1"/>
        <v>21</v>
      </c>
      <c r="C25" s="92">
        <v>599.6</v>
      </c>
      <c r="D25" s="92">
        <v>606.3</v>
      </c>
      <c r="E25" s="15">
        <f>'22pc'!S361</f>
        <v>1.5228531734186657</v>
      </c>
      <c r="F25" s="95"/>
      <c r="G25" s="62">
        <v>0.3000000000000682</v>
      </c>
      <c r="H25" s="93">
        <v>14.06</v>
      </c>
      <c r="I25" s="94"/>
    </row>
    <row r="26" spans="1:9" ht="12.75">
      <c r="A26" s="123"/>
      <c r="B26" s="91">
        <f t="shared" si="1"/>
        <v>22</v>
      </c>
      <c r="C26" s="92">
        <v>606.6</v>
      </c>
      <c r="D26" s="92">
        <v>615.4</v>
      </c>
      <c r="E26" s="15">
        <f>'22pc'!S384</f>
        <v>1.7096916741921664</v>
      </c>
      <c r="F26" s="15">
        <f t="shared" si="0"/>
        <v>1.7096916741921664</v>
      </c>
      <c r="G26" s="62">
        <v>0.10000000000002274</v>
      </c>
      <c r="H26" s="93">
        <v>13.08</v>
      </c>
      <c r="I26" s="94"/>
    </row>
    <row r="27" spans="1:9" ht="13.5" thickBot="1">
      <c r="A27" s="123"/>
      <c r="B27" s="97">
        <f t="shared" si="1"/>
        <v>23</v>
      </c>
      <c r="C27" s="98">
        <v>615.5</v>
      </c>
      <c r="D27" s="98">
        <v>625.2</v>
      </c>
      <c r="E27" s="99">
        <f>'22pc'!S404</f>
        <v>1.4807893433678798</v>
      </c>
      <c r="F27" s="100"/>
      <c r="G27" s="101">
        <v>1.5</v>
      </c>
      <c r="H27" s="102">
        <v>9.74</v>
      </c>
      <c r="I27" s="103"/>
    </row>
    <row r="28" spans="1:9" ht="14.25" thickBot="1" thickTop="1">
      <c r="A28" s="104"/>
      <c r="B28" s="105"/>
      <c r="C28" s="106"/>
      <c r="D28" s="106" t="s">
        <v>36</v>
      </c>
      <c r="E28" s="107">
        <f>(SUM(E5:E27))/19</f>
        <v>1.6564172415357767</v>
      </c>
      <c r="F28" s="107">
        <f>(SUM(F6:F27))/15</f>
        <v>1.6600316588046453</v>
      </c>
      <c r="G28" s="105"/>
      <c r="H28" s="106">
        <f>AVERAGE(H5:H27)</f>
        <v>12.930137552861627</v>
      </c>
      <c r="I28" s="108"/>
    </row>
    <row r="29" spans="1:9" ht="23.25" thickTop="1">
      <c r="A29" s="123">
        <v>4.5</v>
      </c>
      <c r="B29" s="109">
        <f>B27+1</f>
        <v>24</v>
      </c>
      <c r="C29" s="110">
        <v>625.2</v>
      </c>
      <c r="D29" s="110">
        <v>632.1</v>
      </c>
      <c r="E29" s="111"/>
      <c r="F29" s="112"/>
      <c r="G29" s="113">
        <v>0.20000000000004547</v>
      </c>
      <c r="H29" s="114">
        <v>17.075</v>
      </c>
      <c r="I29" s="115" t="s">
        <v>35</v>
      </c>
    </row>
    <row r="30" spans="1:9" ht="12.75">
      <c r="A30" s="123"/>
      <c r="B30" s="91">
        <f t="shared" si="1"/>
        <v>25</v>
      </c>
      <c r="C30" s="92">
        <v>632.1</v>
      </c>
      <c r="D30" s="92">
        <v>635.8</v>
      </c>
      <c r="E30" s="15">
        <f>'22pc'!S430</f>
        <v>1.5379626663732797</v>
      </c>
      <c r="F30" s="95"/>
      <c r="G30" s="62">
        <v>0.3000000000000682</v>
      </c>
      <c r="H30" s="93">
        <v>18.6</v>
      </c>
      <c r="I30" s="94"/>
    </row>
    <row r="31" spans="1:9" ht="12.75">
      <c r="A31" s="123"/>
      <c r="B31" s="91">
        <f t="shared" si="1"/>
        <v>26</v>
      </c>
      <c r="C31" s="92">
        <v>636.1</v>
      </c>
      <c r="D31" s="92">
        <v>641.3</v>
      </c>
      <c r="E31" s="15">
        <f>'22pc'!S449</f>
        <v>1.8426036968497348</v>
      </c>
      <c r="F31" s="95"/>
      <c r="G31" s="62">
        <v>0.3000000000000682</v>
      </c>
      <c r="H31" s="93">
        <v>23.9</v>
      </c>
      <c r="I31" s="94"/>
    </row>
    <row r="32" spans="1:9" ht="12.75">
      <c r="A32" s="123"/>
      <c r="B32" s="91">
        <f t="shared" si="1"/>
        <v>27</v>
      </c>
      <c r="C32" s="92">
        <v>641.6</v>
      </c>
      <c r="D32" s="92">
        <v>648.4</v>
      </c>
      <c r="E32" s="15">
        <f>'22pc'!S469</f>
        <v>1.7424523505739078</v>
      </c>
      <c r="F32" s="116">
        <f>E32</f>
        <v>1.7424523505739078</v>
      </c>
      <c r="G32" s="62">
        <v>0</v>
      </c>
      <c r="H32" s="93">
        <v>22.975</v>
      </c>
      <c r="I32" s="94"/>
    </row>
    <row r="33" spans="1:9" ht="12.75">
      <c r="A33" s="123"/>
      <c r="B33" s="91">
        <f t="shared" si="1"/>
        <v>28</v>
      </c>
      <c r="C33" s="92">
        <v>648.4</v>
      </c>
      <c r="D33" s="92">
        <v>656.8</v>
      </c>
      <c r="E33" s="15">
        <f>'22pc'!S495</f>
        <v>1.7435873247248665</v>
      </c>
      <c r="F33" s="116">
        <f>E33</f>
        <v>1.7435873247248665</v>
      </c>
      <c r="G33" s="62">
        <v>0</v>
      </c>
      <c r="H33" s="93">
        <v>20.266666666666666</v>
      </c>
      <c r="I33" s="94"/>
    </row>
    <row r="34" spans="1:9" ht="12.75">
      <c r="A34" s="123"/>
      <c r="B34" s="91">
        <f t="shared" si="1"/>
        <v>29</v>
      </c>
      <c r="C34" s="92">
        <v>656.8</v>
      </c>
      <c r="D34" s="92">
        <v>661.2</v>
      </c>
      <c r="E34" s="15">
        <f>'22pc'!S506</f>
        <v>1.6455653076331012</v>
      </c>
      <c r="F34" s="116">
        <f>E34</f>
        <v>1.6455653076331012</v>
      </c>
      <c r="G34" s="62">
        <v>0</v>
      </c>
      <c r="H34" s="93">
        <v>17.6</v>
      </c>
      <c r="I34" s="94"/>
    </row>
    <row r="35" spans="1:9" ht="12.75">
      <c r="A35" s="123"/>
      <c r="B35" s="91">
        <f t="shared" si="1"/>
        <v>30</v>
      </c>
      <c r="C35" s="92">
        <v>661.2</v>
      </c>
      <c r="D35" s="92">
        <v>668</v>
      </c>
      <c r="E35" s="15">
        <f>'22pc'!S524</f>
        <v>1.6678006045203944</v>
      </c>
      <c r="F35" s="116">
        <f>E35</f>
        <v>1.6678006045203944</v>
      </c>
      <c r="G35" s="62">
        <v>0</v>
      </c>
      <c r="H35" s="93">
        <v>14.766666666666666</v>
      </c>
      <c r="I35" s="94"/>
    </row>
    <row r="36" spans="1:9" ht="12.75">
      <c r="A36" s="123"/>
      <c r="B36" s="91">
        <f t="shared" si="1"/>
        <v>31</v>
      </c>
      <c r="C36" s="92">
        <v>668</v>
      </c>
      <c r="D36" s="92">
        <v>673.2</v>
      </c>
      <c r="E36" s="15">
        <f>'22pc'!S539</f>
        <v>1.494787510957123</v>
      </c>
      <c r="F36" s="95"/>
      <c r="G36" s="62">
        <v>0.6999999999999318</v>
      </c>
      <c r="H36" s="93">
        <v>24.3</v>
      </c>
      <c r="I36" s="94"/>
    </row>
    <row r="37" spans="1:9" ht="12.75">
      <c r="A37" s="123"/>
      <c r="B37" s="91">
        <f t="shared" si="1"/>
        <v>32</v>
      </c>
      <c r="C37" s="92">
        <v>673.9</v>
      </c>
      <c r="D37" s="92">
        <v>677.3</v>
      </c>
      <c r="E37" s="15">
        <f>'22pc'!S551</f>
        <v>1.7296379276572558</v>
      </c>
      <c r="F37" s="95"/>
      <c r="G37" s="62">
        <v>0.8000000000000682</v>
      </c>
      <c r="H37" s="93">
        <v>16.25</v>
      </c>
      <c r="I37" s="94"/>
    </row>
    <row r="38" spans="1:9" ht="22.5">
      <c r="A38" s="123"/>
      <c r="B38" s="91">
        <f t="shared" si="1"/>
        <v>33</v>
      </c>
      <c r="C38" s="92">
        <v>678.1</v>
      </c>
      <c r="D38" s="92">
        <v>687.4</v>
      </c>
      <c r="E38" s="96"/>
      <c r="F38" s="95"/>
      <c r="G38" s="62">
        <v>0.7000000000000455</v>
      </c>
      <c r="H38" s="93">
        <v>12.775</v>
      </c>
      <c r="I38" s="94" t="s">
        <v>33</v>
      </c>
    </row>
    <row r="39" spans="1:9" ht="22.5">
      <c r="A39" s="123"/>
      <c r="B39" s="91">
        <f t="shared" si="1"/>
        <v>34</v>
      </c>
      <c r="C39" s="92">
        <v>688.1</v>
      </c>
      <c r="D39" s="92">
        <v>690.1</v>
      </c>
      <c r="E39" s="96"/>
      <c r="F39" s="95"/>
      <c r="G39" s="62">
        <v>0.1999999999999318</v>
      </c>
      <c r="H39" s="93">
        <v>18.25</v>
      </c>
      <c r="I39" s="94" t="s">
        <v>33</v>
      </c>
    </row>
    <row r="40" spans="1:9" ht="12.75">
      <c r="A40" s="123"/>
      <c r="B40" s="91">
        <f t="shared" si="1"/>
        <v>35</v>
      </c>
      <c r="C40" s="92">
        <v>690.3</v>
      </c>
      <c r="D40" s="92">
        <v>699.2</v>
      </c>
      <c r="E40" s="15">
        <f>'22pc'!S595</f>
        <v>1.6659271403815534</v>
      </c>
      <c r="F40" s="116">
        <f>E40</f>
        <v>1.6659271403815534</v>
      </c>
      <c r="G40" s="62">
        <v>0</v>
      </c>
      <c r="H40" s="93">
        <v>13.975</v>
      </c>
      <c r="I40" s="94"/>
    </row>
    <row r="41" spans="1:9" ht="12.75">
      <c r="A41" s="123"/>
      <c r="B41" s="91">
        <f t="shared" si="1"/>
        <v>36</v>
      </c>
      <c r="C41" s="92">
        <v>699.2</v>
      </c>
      <c r="D41" s="92">
        <v>704.9</v>
      </c>
      <c r="E41" s="15">
        <f>'22pc'!S612</f>
        <v>1.5771763899755853</v>
      </c>
      <c r="F41" s="95"/>
      <c r="G41" s="62">
        <v>1.2000000000000455</v>
      </c>
      <c r="H41" s="93">
        <v>18.225</v>
      </c>
      <c r="I41" s="94"/>
    </row>
    <row r="42" spans="1:9" ht="12.75">
      <c r="A42" s="123"/>
      <c r="B42" s="91">
        <f t="shared" si="1"/>
        <v>37</v>
      </c>
      <c r="C42" s="92">
        <v>706.1</v>
      </c>
      <c r="D42" s="92">
        <v>709</v>
      </c>
      <c r="E42" s="15">
        <f>'22pc'!S624</f>
        <v>1.7117131452841972</v>
      </c>
      <c r="F42" s="116">
        <f>E42</f>
        <v>1.7117131452841972</v>
      </c>
      <c r="G42" s="62">
        <v>0</v>
      </c>
      <c r="H42" s="93">
        <v>19</v>
      </c>
      <c r="I42" s="94"/>
    </row>
    <row r="43" spans="1:9" ht="12.75">
      <c r="A43" s="123"/>
      <c r="B43" s="91">
        <f t="shared" si="1"/>
        <v>38</v>
      </c>
      <c r="C43" s="92">
        <v>709</v>
      </c>
      <c r="D43" s="92">
        <v>718.7</v>
      </c>
      <c r="E43" s="15">
        <f>'22pc'!S646</f>
        <v>1.6040572322037205</v>
      </c>
      <c r="F43" s="95"/>
      <c r="G43" s="62">
        <v>0.2999999999999545</v>
      </c>
      <c r="H43" s="93">
        <v>17.125</v>
      </c>
      <c r="I43" s="94"/>
    </row>
    <row r="44" spans="1:9" ht="12.75">
      <c r="A44" s="123"/>
      <c r="B44" s="91">
        <f t="shared" si="1"/>
        <v>39</v>
      </c>
      <c r="C44" s="92">
        <v>719</v>
      </c>
      <c r="D44" s="92">
        <v>720.9</v>
      </c>
      <c r="E44" s="15">
        <f>'22pc'!S656</f>
        <v>2.0362181440552765</v>
      </c>
      <c r="F44" s="95"/>
      <c r="G44" s="62">
        <v>0.6000000000000227</v>
      </c>
      <c r="H44" s="93">
        <v>17.9</v>
      </c>
      <c r="I44" s="94"/>
    </row>
    <row r="45" spans="1:9" ht="12.75">
      <c r="A45" s="123"/>
      <c r="B45" s="91">
        <f t="shared" si="1"/>
        <v>40</v>
      </c>
      <c r="C45" s="92">
        <v>721.5</v>
      </c>
      <c r="D45" s="92">
        <v>728.8</v>
      </c>
      <c r="E45" s="15">
        <f>'22pc'!S678</f>
        <v>1.9597654525196524</v>
      </c>
      <c r="F45" s="95"/>
      <c r="G45" s="62">
        <v>1.1000000000000227</v>
      </c>
      <c r="H45" s="93">
        <v>21.35</v>
      </c>
      <c r="I45" s="94"/>
    </row>
    <row r="46" spans="1:9" ht="12.75">
      <c r="A46" s="123"/>
      <c r="B46" s="91">
        <f t="shared" si="1"/>
        <v>41</v>
      </c>
      <c r="C46" s="92">
        <v>729.9</v>
      </c>
      <c r="D46" s="92">
        <v>733.2</v>
      </c>
      <c r="E46" s="15">
        <f>'22pc'!S690</f>
        <v>1.7360368951037972</v>
      </c>
      <c r="F46" s="95"/>
      <c r="G46" s="62">
        <v>1.599999999999909</v>
      </c>
      <c r="H46" s="93">
        <v>21.85</v>
      </c>
      <c r="I46" s="94"/>
    </row>
    <row r="47" spans="1:9" ht="12.75">
      <c r="A47" s="123"/>
      <c r="B47" s="91">
        <f t="shared" si="1"/>
        <v>42</v>
      </c>
      <c r="C47" s="92">
        <v>734.8</v>
      </c>
      <c r="D47" s="92">
        <v>739.6</v>
      </c>
      <c r="E47" s="15">
        <f>'22pc'!S706</f>
        <v>1.9338439930456737</v>
      </c>
      <c r="F47" s="95"/>
      <c r="G47" s="62">
        <v>0.2999999999999545</v>
      </c>
      <c r="H47" s="93">
        <v>22.066666666666666</v>
      </c>
      <c r="I47" s="94"/>
    </row>
    <row r="48" spans="1:9" ht="12.75">
      <c r="A48" s="123"/>
      <c r="B48" s="91">
        <f t="shared" si="1"/>
        <v>43</v>
      </c>
      <c r="C48" s="92">
        <v>739.9</v>
      </c>
      <c r="D48" s="92">
        <v>745.9</v>
      </c>
      <c r="E48" s="15">
        <f>'22pc'!S725</f>
        <v>1.720399626345706</v>
      </c>
      <c r="F48" s="95"/>
      <c r="G48" s="62">
        <v>1.1000000000000227</v>
      </c>
      <c r="H48" s="93">
        <v>19.966666666666665</v>
      </c>
      <c r="I48" s="94"/>
    </row>
    <row r="49" spans="1:9" ht="12.75">
      <c r="A49" s="123"/>
      <c r="B49" s="91">
        <f t="shared" si="1"/>
        <v>44</v>
      </c>
      <c r="C49" s="92">
        <v>747</v>
      </c>
      <c r="D49" s="92">
        <v>754.9</v>
      </c>
      <c r="E49" s="15">
        <f>'22pc'!S747</f>
        <v>1.616968738526918</v>
      </c>
      <c r="F49" s="116">
        <f>E49</f>
        <v>1.616968738526918</v>
      </c>
      <c r="G49" s="62">
        <v>0</v>
      </c>
      <c r="H49" s="93">
        <v>18.75</v>
      </c>
      <c r="I49" s="94"/>
    </row>
    <row r="50" spans="1:9" ht="12.75">
      <c r="A50" s="123"/>
      <c r="B50" s="91">
        <f t="shared" si="1"/>
        <v>45</v>
      </c>
      <c r="C50" s="92">
        <v>754.9</v>
      </c>
      <c r="D50" s="92">
        <v>759.5</v>
      </c>
      <c r="E50" s="15">
        <f>'22pc'!S759</f>
        <v>1.5592981139510023</v>
      </c>
      <c r="F50" s="116">
        <f>E50</f>
        <v>1.5592981139510023</v>
      </c>
      <c r="G50" s="62">
        <v>0</v>
      </c>
      <c r="H50" s="93">
        <v>18.23333333333333</v>
      </c>
      <c r="I50" s="94"/>
    </row>
    <row r="51" spans="1:9" ht="34.5" thickBot="1">
      <c r="A51" s="123"/>
      <c r="B51" s="97">
        <f t="shared" si="1"/>
        <v>46</v>
      </c>
      <c r="C51" s="98">
        <v>759.5</v>
      </c>
      <c r="D51" s="98">
        <v>762.8</v>
      </c>
      <c r="E51" s="117"/>
      <c r="F51" s="100"/>
      <c r="G51" s="101">
        <v>0.20000000000004547</v>
      </c>
      <c r="H51" s="102">
        <v>20.533333333333335</v>
      </c>
      <c r="I51" s="103" t="s">
        <v>37</v>
      </c>
    </row>
    <row r="52" spans="1:9" ht="14.25" thickBot="1" thickTop="1">
      <c r="A52" s="118"/>
      <c r="B52" s="105"/>
      <c r="C52" s="106"/>
      <c r="D52" s="105" t="s">
        <v>36</v>
      </c>
      <c r="E52" s="107">
        <f>(SUM(E29:E51)/19)</f>
        <v>1.7118843295096182</v>
      </c>
      <c r="F52" s="107">
        <f>SUM(F29:F51)/8</f>
        <v>1.6691640906994925</v>
      </c>
      <c r="G52" s="105"/>
      <c r="H52" s="106">
        <f>AVERAGE(H29:H51)</f>
        <v>18.944927536231887</v>
      </c>
      <c r="I52" s="119"/>
    </row>
    <row r="53" ht="13.5" thickTop="1"/>
  </sheetData>
  <sheetProtection/>
  <mergeCells count="8">
    <mergeCell ref="I3:I4"/>
    <mergeCell ref="A5:A27"/>
    <mergeCell ref="A29:A51"/>
    <mergeCell ref="E3:F3"/>
    <mergeCell ref="A3:A4"/>
    <mergeCell ref="B3:B4"/>
    <mergeCell ref="G3:G4"/>
    <mergeCell ref="H3:H4"/>
  </mergeCells>
  <printOptions/>
  <pageMargins left="0.75" right="0.75" top="1" bottom="1" header="0.5" footer="0.5"/>
  <pageSetup fitToHeight="1" fitToWidth="1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9"/>
  <sheetViews>
    <sheetView tabSelected="1" zoomScalePageLayoutView="0" workbookViewId="0" topLeftCell="A1">
      <pane xSplit="2" ySplit="2" topLeftCell="C34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9" sqref="H429"/>
    </sheetView>
  </sheetViews>
  <sheetFormatPr defaultColWidth="9.140625" defaultRowHeight="12.75"/>
  <cols>
    <col min="1" max="3" width="9.140625" style="6" customWidth="1"/>
    <col min="4" max="5" width="9.140625" style="80" customWidth="1"/>
    <col min="6" max="8" width="9.140625" style="6" customWidth="1"/>
    <col min="9" max="10" width="9.140625" style="5" customWidth="1"/>
    <col min="11" max="20" width="9.140625" style="6" customWidth="1"/>
    <col min="21" max="16384" width="9.140625" style="4" customWidth="1"/>
  </cols>
  <sheetData>
    <row r="1" spans="1:20" ht="33.75">
      <c r="A1" s="146" t="s">
        <v>8</v>
      </c>
      <c r="B1" s="148" t="s">
        <v>0</v>
      </c>
      <c r="C1" s="9" t="s">
        <v>27</v>
      </c>
      <c r="D1" s="150" t="s">
        <v>9</v>
      </c>
      <c r="E1" s="150"/>
      <c r="F1" s="10" t="s">
        <v>10</v>
      </c>
      <c r="G1" s="10"/>
      <c r="H1" s="140" t="s">
        <v>13</v>
      </c>
      <c r="I1" s="144" t="s">
        <v>16</v>
      </c>
      <c r="J1" s="144" t="s">
        <v>17</v>
      </c>
      <c r="K1" s="140" t="s">
        <v>22</v>
      </c>
      <c r="L1" s="136" t="s">
        <v>18</v>
      </c>
      <c r="M1" s="134" t="s">
        <v>19</v>
      </c>
      <c r="N1" s="136" t="s">
        <v>14</v>
      </c>
      <c r="O1" s="136" t="s">
        <v>15</v>
      </c>
      <c r="P1" s="134" t="s">
        <v>25</v>
      </c>
      <c r="Q1" s="140" t="s">
        <v>26</v>
      </c>
      <c r="R1" s="140" t="s">
        <v>21</v>
      </c>
      <c r="S1" s="142" t="s">
        <v>20</v>
      </c>
      <c r="T1" s="138" t="s">
        <v>7</v>
      </c>
    </row>
    <row r="2" spans="1:20" ht="12" thickBot="1">
      <c r="A2" s="147"/>
      <c r="B2" s="149"/>
      <c r="C2" s="44"/>
      <c r="D2" s="71" t="s">
        <v>2</v>
      </c>
      <c r="E2" s="71" t="s">
        <v>3</v>
      </c>
      <c r="F2" s="45" t="s">
        <v>11</v>
      </c>
      <c r="G2" s="45" t="s">
        <v>12</v>
      </c>
      <c r="H2" s="141"/>
      <c r="I2" s="145"/>
      <c r="J2" s="145"/>
      <c r="K2" s="141"/>
      <c r="L2" s="137"/>
      <c r="M2" s="135"/>
      <c r="N2" s="137"/>
      <c r="O2" s="137"/>
      <c r="P2" s="135"/>
      <c r="Q2" s="141"/>
      <c r="R2" s="141"/>
      <c r="S2" s="143"/>
      <c r="T2" s="139"/>
    </row>
    <row r="3" spans="1:20" ht="12" thickTop="1">
      <c r="A3" s="37"/>
      <c r="B3" s="38" t="s">
        <v>28</v>
      </c>
      <c r="C3" s="39"/>
      <c r="D3" s="72">
        <v>460</v>
      </c>
      <c r="E3" s="72">
        <v>460.5</v>
      </c>
      <c r="F3" s="40">
        <v>460</v>
      </c>
      <c r="G3" s="40">
        <v>460.5</v>
      </c>
      <c r="H3" s="41">
        <f>G3-F3</f>
        <v>0.5</v>
      </c>
      <c r="I3" s="42">
        <f>H3/H4</f>
        <v>1</v>
      </c>
      <c r="J3" s="42"/>
      <c r="K3" s="39">
        <v>0.096</v>
      </c>
      <c r="L3" s="39"/>
      <c r="M3" s="39"/>
      <c r="N3" s="39"/>
      <c r="O3" s="39"/>
      <c r="P3" s="39"/>
      <c r="Q3" s="39"/>
      <c r="R3" s="39"/>
      <c r="S3" s="39"/>
      <c r="T3" s="43"/>
    </row>
    <row r="4" spans="1:20" ht="11.25">
      <c r="A4" s="18">
        <v>1</v>
      </c>
      <c r="B4" s="12" t="s">
        <v>23</v>
      </c>
      <c r="C4" s="14">
        <v>3.6999999999999886</v>
      </c>
      <c r="D4" s="73">
        <v>460</v>
      </c>
      <c r="E4" s="73">
        <v>460.5</v>
      </c>
      <c r="F4" s="13"/>
      <c r="G4" s="13"/>
      <c r="H4" s="15">
        <f>E4-D4</f>
        <v>0.5</v>
      </c>
      <c r="I4" s="16"/>
      <c r="J4" s="16">
        <f>I3*K3</f>
        <v>0.096</v>
      </c>
      <c r="K4" s="13"/>
      <c r="L4" s="13">
        <v>5800</v>
      </c>
      <c r="M4" s="13">
        <f>L4/(1+J4)</f>
        <v>5291.970802919707</v>
      </c>
      <c r="N4" s="13">
        <v>6.16</v>
      </c>
      <c r="O4" s="19">
        <f>N4*2.54/2</f>
        <v>7.8232</v>
      </c>
      <c r="P4" s="20">
        <f>3.1416*O4*O4*H4*30.48</f>
        <v>2930.250316375388</v>
      </c>
      <c r="Q4" s="16">
        <f>M4/P4</f>
        <v>1.805979091051061</v>
      </c>
      <c r="R4" s="16">
        <f>H4/C4</f>
        <v>0.13513513513513556</v>
      </c>
      <c r="S4" s="16">
        <f>Q4*R4</f>
        <v>0.24405122852041441</v>
      </c>
      <c r="T4" s="17"/>
    </row>
    <row r="5" spans="1:20" ht="11.25">
      <c r="A5" s="11"/>
      <c r="B5" s="12"/>
      <c r="C5" s="13"/>
      <c r="D5" s="73"/>
      <c r="E5" s="73"/>
      <c r="F5" s="13"/>
      <c r="G5" s="13"/>
      <c r="H5" s="15"/>
      <c r="I5" s="16"/>
      <c r="J5" s="16"/>
      <c r="K5" s="13"/>
      <c r="L5" s="13"/>
      <c r="M5" s="13"/>
      <c r="N5" s="13"/>
      <c r="O5" s="13"/>
      <c r="P5" s="13"/>
      <c r="Q5" s="13"/>
      <c r="R5" s="13"/>
      <c r="S5" s="13"/>
      <c r="T5" s="17"/>
    </row>
    <row r="6" spans="1:20" ht="11.25">
      <c r="A6" s="11"/>
      <c r="B6" s="12" t="s">
        <v>28</v>
      </c>
      <c r="C6" s="13"/>
      <c r="D6" s="73">
        <v>460.5</v>
      </c>
      <c r="E6" s="73">
        <v>461.1</v>
      </c>
      <c r="F6" s="14">
        <v>460.5</v>
      </c>
      <c r="G6" s="14">
        <v>461.1</v>
      </c>
      <c r="H6" s="15">
        <f>G6-F6</f>
        <v>0.6000000000000227</v>
      </c>
      <c r="I6" s="16">
        <f>H6/H7</f>
        <v>0.7500000000000178</v>
      </c>
      <c r="J6" s="16"/>
      <c r="K6" s="13">
        <v>0.086</v>
      </c>
      <c r="L6" s="13"/>
      <c r="M6" s="13"/>
      <c r="N6" s="13"/>
      <c r="O6" s="13"/>
      <c r="P6" s="13"/>
      <c r="Q6" s="13"/>
      <c r="R6" s="13"/>
      <c r="S6" s="13"/>
      <c r="T6" s="17"/>
    </row>
    <row r="7" spans="1:20" ht="11.25">
      <c r="A7" s="18">
        <v>1</v>
      </c>
      <c r="B7" s="12" t="s">
        <v>23</v>
      </c>
      <c r="C7" s="14">
        <v>3.6999999999999886</v>
      </c>
      <c r="D7" s="73">
        <v>460.5</v>
      </c>
      <c r="E7" s="73">
        <v>461.3</v>
      </c>
      <c r="F7" s="13"/>
      <c r="G7" s="13"/>
      <c r="H7" s="15">
        <f>E7-D7</f>
        <v>0.8000000000000114</v>
      </c>
      <c r="I7" s="16"/>
      <c r="J7" s="16">
        <f>I6*K6+I8*K8</f>
        <v>0.08699999999999992</v>
      </c>
      <c r="K7" s="13"/>
      <c r="L7" s="13">
        <v>13550</v>
      </c>
      <c r="M7" s="13">
        <f>L7/(1+J7)</f>
        <v>12465.501379944802</v>
      </c>
      <c r="N7" s="13">
        <v>6.16</v>
      </c>
      <c r="O7" s="19">
        <f>N7*2.54/2</f>
        <v>7.8232</v>
      </c>
      <c r="P7" s="20">
        <f>3.1416*O7*O7*H7*30.48</f>
        <v>4688.400506200687</v>
      </c>
      <c r="Q7" s="16">
        <f>M7/P7</f>
        <v>2.6587961850653414</v>
      </c>
      <c r="R7" s="16">
        <f>H7/C7</f>
        <v>0.21621621621621995</v>
      </c>
      <c r="S7" s="16">
        <f>Q7*R7</f>
        <v>0.5748748508249486</v>
      </c>
      <c r="T7" s="17"/>
    </row>
    <row r="8" spans="1:20" ht="11.25">
      <c r="A8" s="11"/>
      <c r="B8" s="12" t="s">
        <v>28</v>
      </c>
      <c r="C8" s="13"/>
      <c r="D8" s="73">
        <v>461.1</v>
      </c>
      <c r="E8" s="73">
        <v>461.8</v>
      </c>
      <c r="F8" s="14">
        <v>461.1</v>
      </c>
      <c r="G8" s="14">
        <v>461.3</v>
      </c>
      <c r="H8" s="15">
        <f>G8-F8</f>
        <v>0.19999999999998863</v>
      </c>
      <c r="I8" s="16">
        <f>H8/H7</f>
        <v>0.24999999999998224</v>
      </c>
      <c r="J8" s="16"/>
      <c r="K8" s="13">
        <v>0.09</v>
      </c>
      <c r="L8" s="13"/>
      <c r="M8" s="13"/>
      <c r="N8" s="13"/>
      <c r="O8" s="13"/>
      <c r="P8" s="13"/>
      <c r="Q8" s="13"/>
      <c r="R8" s="13"/>
      <c r="S8" s="13"/>
      <c r="T8" s="17"/>
    </row>
    <row r="9" spans="1:20" ht="11.25">
      <c r="A9" s="11"/>
      <c r="B9" s="12"/>
      <c r="C9" s="13"/>
      <c r="D9" s="73"/>
      <c r="E9" s="73"/>
      <c r="F9" s="13"/>
      <c r="G9" s="13"/>
      <c r="H9" s="15"/>
      <c r="I9" s="16"/>
      <c r="J9" s="16"/>
      <c r="K9" s="13"/>
      <c r="L9" s="13"/>
      <c r="M9" s="13"/>
      <c r="N9" s="13"/>
      <c r="O9" s="13"/>
      <c r="P9" s="13"/>
      <c r="Q9" s="13"/>
      <c r="R9" s="13"/>
      <c r="S9" s="13"/>
      <c r="T9" s="17"/>
    </row>
    <row r="10" spans="1:20" ht="11.25">
      <c r="A10" s="21"/>
      <c r="B10" s="12" t="s">
        <v>28</v>
      </c>
      <c r="C10" s="22"/>
      <c r="D10" s="73">
        <v>461.1</v>
      </c>
      <c r="E10" s="73">
        <v>461.8</v>
      </c>
      <c r="F10" s="14">
        <v>461.3</v>
      </c>
      <c r="G10" s="14">
        <v>461.8</v>
      </c>
      <c r="H10" s="23">
        <f>G10-F10</f>
        <v>0.5</v>
      </c>
      <c r="I10" s="24">
        <f>H10/H11</f>
        <v>0.7142857142857258</v>
      </c>
      <c r="J10" s="24"/>
      <c r="K10" s="22">
        <v>0.09</v>
      </c>
      <c r="L10" s="22"/>
      <c r="M10" s="22"/>
      <c r="N10" s="22"/>
      <c r="O10" s="22"/>
      <c r="P10" s="22"/>
      <c r="Q10" s="22"/>
      <c r="R10" s="22"/>
      <c r="S10" s="22"/>
      <c r="T10" s="25"/>
    </row>
    <row r="11" spans="1:20" ht="11.25">
      <c r="A11" s="18">
        <v>1</v>
      </c>
      <c r="B11" s="12" t="s">
        <v>23</v>
      </c>
      <c r="C11" s="14">
        <v>3.6999999999999886</v>
      </c>
      <c r="D11" s="73">
        <v>461.3</v>
      </c>
      <c r="E11" s="73">
        <v>462</v>
      </c>
      <c r="F11" s="22"/>
      <c r="G11" s="22"/>
      <c r="H11" s="23">
        <f>E11-D11</f>
        <v>0.6999999999999886</v>
      </c>
      <c r="I11" s="24"/>
      <c r="J11" s="24">
        <f>I10*K10+I12*K12</f>
        <v>0.0877142857142858</v>
      </c>
      <c r="K11" s="22"/>
      <c r="L11" s="22">
        <v>11100</v>
      </c>
      <c r="M11" s="22">
        <f>L11/(1+J11)</f>
        <v>10204.885736800628</v>
      </c>
      <c r="N11" s="22">
        <v>6.16</v>
      </c>
      <c r="O11" s="19">
        <f>N11*2.54/2</f>
        <v>7.8232</v>
      </c>
      <c r="P11" s="26">
        <f>3.1416*O11*O11*H11*30.48</f>
        <v>4102.350442925476</v>
      </c>
      <c r="Q11" s="24">
        <f>M11/P11</f>
        <v>2.487570449862226</v>
      </c>
      <c r="R11" s="24">
        <f>H11/C11</f>
        <v>0.1891891891891867</v>
      </c>
      <c r="S11" s="24">
        <f>Q11*R11</f>
        <v>0.47062143646041493</v>
      </c>
      <c r="T11" s="25"/>
    </row>
    <row r="12" spans="1:20" ht="11.25">
      <c r="A12" s="21"/>
      <c r="B12" s="12" t="s">
        <v>28</v>
      </c>
      <c r="C12" s="22"/>
      <c r="D12" s="73">
        <v>461.8</v>
      </c>
      <c r="E12" s="73">
        <v>463.7</v>
      </c>
      <c r="F12" s="14">
        <v>461.8</v>
      </c>
      <c r="G12" s="14">
        <v>462</v>
      </c>
      <c r="H12" s="23">
        <f>G12-F12</f>
        <v>0.19999999999998863</v>
      </c>
      <c r="I12" s="24">
        <f>H12/H11</f>
        <v>0.2857142857142741</v>
      </c>
      <c r="J12" s="24"/>
      <c r="K12" s="22">
        <v>0.08199999999999999</v>
      </c>
      <c r="L12" s="22"/>
      <c r="M12" s="22"/>
      <c r="N12" s="22"/>
      <c r="O12" s="22"/>
      <c r="P12" s="22"/>
      <c r="Q12" s="22"/>
      <c r="R12" s="22"/>
      <c r="S12" s="22"/>
      <c r="T12" s="25"/>
    </row>
    <row r="13" spans="1:20" ht="11.25">
      <c r="A13" s="21"/>
      <c r="B13" s="12"/>
      <c r="C13" s="22"/>
      <c r="D13" s="73"/>
      <c r="E13" s="73"/>
      <c r="F13" s="14"/>
      <c r="G13" s="14"/>
      <c r="H13" s="23"/>
      <c r="I13" s="24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5"/>
    </row>
    <row r="14" spans="1:20" ht="11.25">
      <c r="A14" s="21"/>
      <c r="B14" s="12" t="s">
        <v>28</v>
      </c>
      <c r="C14" s="22"/>
      <c r="D14" s="73">
        <v>461.8</v>
      </c>
      <c r="E14" s="73">
        <v>463.7</v>
      </c>
      <c r="F14" s="14">
        <v>462</v>
      </c>
      <c r="G14" s="14">
        <v>462.9</v>
      </c>
      <c r="H14" s="23">
        <f>G14-F14</f>
        <v>0.8999999999999773</v>
      </c>
      <c r="I14" s="24">
        <f>H14/H15</f>
        <v>0.9999999999999747</v>
      </c>
      <c r="J14" s="24"/>
      <c r="K14" s="22">
        <v>0.08199999999999999</v>
      </c>
      <c r="L14" s="22"/>
      <c r="M14" s="22"/>
      <c r="N14" s="22"/>
      <c r="O14" s="22"/>
      <c r="P14" s="22"/>
      <c r="Q14" s="22"/>
      <c r="R14" s="22"/>
      <c r="S14" s="22"/>
      <c r="T14" s="25"/>
    </row>
    <row r="15" spans="1:20" ht="11.25">
      <c r="A15" s="18">
        <v>1</v>
      </c>
      <c r="B15" s="12" t="s">
        <v>23</v>
      </c>
      <c r="C15" s="14">
        <v>3.6999999999999886</v>
      </c>
      <c r="D15" s="73">
        <v>462</v>
      </c>
      <c r="E15" s="73">
        <v>462.9</v>
      </c>
      <c r="F15" s="22"/>
      <c r="G15" s="22"/>
      <c r="H15" s="23">
        <v>0.9</v>
      </c>
      <c r="I15" s="24"/>
      <c r="J15" s="24">
        <f>I14*K14</f>
        <v>0.08199999999999791</v>
      </c>
      <c r="K15" s="22"/>
      <c r="L15" s="22">
        <v>13750</v>
      </c>
      <c r="M15" s="22">
        <f>L15/(1+J15)</f>
        <v>12707.948243992632</v>
      </c>
      <c r="N15" s="22">
        <v>6.16</v>
      </c>
      <c r="O15" s="19">
        <f>N15*2.54/2</f>
        <v>7.8232</v>
      </c>
      <c r="P15" s="26">
        <f>3.1416*O15*O15*H15*30.48</f>
        <v>5274.450569475699</v>
      </c>
      <c r="Q15" s="24">
        <f>M15/P15</f>
        <v>2.409340665269682</v>
      </c>
      <c r="R15" s="24">
        <f>H15/C15</f>
        <v>0.243243243243244</v>
      </c>
      <c r="S15" s="24">
        <f>Q15*R15</f>
        <v>0.5860558374980326</v>
      </c>
      <c r="T15" s="25"/>
    </row>
    <row r="16" spans="1:20" ht="11.25">
      <c r="A16" s="18"/>
      <c r="B16" s="12"/>
      <c r="C16" s="14"/>
      <c r="D16" s="73"/>
      <c r="E16" s="73"/>
      <c r="F16" s="22"/>
      <c r="G16" s="22"/>
      <c r="H16" s="23"/>
      <c r="I16" s="24"/>
      <c r="J16" s="24"/>
      <c r="K16" s="22"/>
      <c r="L16" s="22"/>
      <c r="M16" s="22"/>
      <c r="N16" s="22"/>
      <c r="O16" s="19"/>
      <c r="P16" s="26"/>
      <c r="Q16" s="24"/>
      <c r="R16" s="24"/>
      <c r="S16" s="24"/>
      <c r="T16" s="25"/>
    </row>
    <row r="17" spans="1:20" ht="11.25">
      <c r="A17" s="21"/>
      <c r="B17" s="12" t="s">
        <v>28</v>
      </c>
      <c r="C17" s="22"/>
      <c r="D17" s="73">
        <v>461.8</v>
      </c>
      <c r="E17" s="73">
        <v>463.7</v>
      </c>
      <c r="F17" s="14">
        <v>462.9</v>
      </c>
      <c r="G17" s="14">
        <v>463.7</v>
      </c>
      <c r="H17" s="23">
        <f>G17-F17</f>
        <v>0.8000000000000114</v>
      </c>
      <c r="I17" s="24">
        <f>H17/H18</f>
        <v>1</v>
      </c>
      <c r="J17" s="24"/>
      <c r="K17" s="22">
        <v>0.08199999999999999</v>
      </c>
      <c r="L17" s="22"/>
      <c r="M17" s="22"/>
      <c r="N17" s="22"/>
      <c r="O17" s="22"/>
      <c r="P17" s="22"/>
      <c r="Q17" s="22"/>
      <c r="R17" s="22"/>
      <c r="S17" s="22"/>
      <c r="T17" s="25"/>
    </row>
    <row r="18" spans="1:20" ht="12" thickBot="1">
      <c r="A18" s="18">
        <v>1</v>
      </c>
      <c r="B18" s="12" t="s">
        <v>23</v>
      </c>
      <c r="C18" s="14">
        <v>3.6999999999999886</v>
      </c>
      <c r="D18" s="73">
        <v>462.9</v>
      </c>
      <c r="E18" s="73">
        <v>463.7</v>
      </c>
      <c r="F18" s="22"/>
      <c r="G18" s="22"/>
      <c r="H18" s="23">
        <f>E18-D18</f>
        <v>0.8000000000000114</v>
      </c>
      <c r="I18" s="24"/>
      <c r="J18" s="24">
        <f>I17*K17</f>
        <v>0.08199999999999999</v>
      </c>
      <c r="K18" s="22"/>
      <c r="L18" s="22">
        <v>11850</v>
      </c>
      <c r="M18" s="22">
        <f>L18/(1+J18)</f>
        <v>10951.940850277264</v>
      </c>
      <c r="N18" s="22">
        <v>6.16</v>
      </c>
      <c r="O18" s="19">
        <f>N18*2.54/2</f>
        <v>7.8232</v>
      </c>
      <c r="P18" s="26">
        <f>3.1416*O18*O18*H18*30.48</f>
        <v>4688.400506200687</v>
      </c>
      <c r="Q18" s="24">
        <f>M18/P18</f>
        <v>2.3359652904637036</v>
      </c>
      <c r="R18" s="24">
        <f>H18/C18</f>
        <v>0.21621621621621995</v>
      </c>
      <c r="S18" s="58">
        <f>Q18*R18</f>
        <v>0.5050735763164852</v>
      </c>
      <c r="T18" s="25"/>
    </row>
    <row r="19" spans="1:20" ht="12" thickBot="1">
      <c r="A19" s="21"/>
      <c r="B19" s="12"/>
      <c r="C19" s="22"/>
      <c r="D19" s="73"/>
      <c r="E19" s="73"/>
      <c r="F19" s="14"/>
      <c r="G19" s="14"/>
      <c r="H19" s="23"/>
      <c r="I19" s="24"/>
      <c r="J19" s="24"/>
      <c r="K19" s="22"/>
      <c r="L19" s="22"/>
      <c r="M19" s="22"/>
      <c r="N19" s="22"/>
      <c r="O19" s="22"/>
      <c r="P19" s="22"/>
      <c r="Q19" s="22"/>
      <c r="R19" s="60"/>
      <c r="S19" s="61">
        <f>SUM(S4:S18)</f>
        <v>2.3806769296202956</v>
      </c>
      <c r="T19" s="57">
        <v>0</v>
      </c>
    </row>
    <row r="20" spans="1:20" ht="11.25">
      <c r="A20" s="46"/>
      <c r="B20" s="47"/>
      <c r="C20" s="48"/>
      <c r="D20" s="74"/>
      <c r="E20" s="74"/>
      <c r="F20" s="48"/>
      <c r="G20" s="48"/>
      <c r="H20" s="49"/>
      <c r="I20" s="50"/>
      <c r="J20" s="50"/>
      <c r="K20" s="48"/>
      <c r="L20" s="48"/>
      <c r="M20" s="48"/>
      <c r="N20" s="48"/>
      <c r="O20" s="48"/>
      <c r="P20" s="48"/>
      <c r="Q20" s="48"/>
      <c r="R20" s="48"/>
      <c r="S20" s="59"/>
      <c r="T20" s="51"/>
    </row>
    <row r="21" spans="1:20" ht="11.25">
      <c r="A21" s="18"/>
      <c r="B21" s="12"/>
      <c r="C21" s="14"/>
      <c r="D21" s="73"/>
      <c r="E21" s="73"/>
      <c r="F21" s="13"/>
      <c r="G21" s="13"/>
      <c r="H21" s="13"/>
      <c r="I21" s="16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7"/>
    </row>
    <row r="22" spans="1:20" ht="11.25">
      <c r="A22" s="11"/>
      <c r="B22" s="12" t="s">
        <v>28</v>
      </c>
      <c r="C22" s="13"/>
      <c r="D22" s="73">
        <v>463.7</v>
      </c>
      <c r="E22" s="73">
        <v>464.2</v>
      </c>
      <c r="F22" s="14">
        <v>463.7</v>
      </c>
      <c r="G22" s="14">
        <v>464.2</v>
      </c>
      <c r="H22" s="15">
        <f>G22-F22</f>
        <v>0.5</v>
      </c>
      <c r="I22" s="16">
        <f>H22/H23</f>
        <v>0.4166666666666706</v>
      </c>
      <c r="J22" s="16"/>
      <c r="K22" s="13">
        <v>0.08900000000000001</v>
      </c>
      <c r="L22" s="13"/>
      <c r="M22" s="13"/>
      <c r="N22" s="13"/>
      <c r="O22" s="13"/>
      <c r="P22" s="13"/>
      <c r="Q22" s="13"/>
      <c r="R22" s="13"/>
      <c r="S22" s="13"/>
      <c r="T22" s="17"/>
    </row>
    <row r="23" spans="1:20" ht="11.25">
      <c r="A23" s="18">
        <v>2</v>
      </c>
      <c r="B23" s="12" t="s">
        <v>23</v>
      </c>
      <c r="C23" s="14">
        <v>7.699999999999989</v>
      </c>
      <c r="D23" s="73">
        <v>463.7</v>
      </c>
      <c r="E23" s="73">
        <v>464.9</v>
      </c>
      <c r="F23" s="13"/>
      <c r="G23" s="13"/>
      <c r="H23" s="15">
        <f>E23-D23</f>
        <v>1.1999999999999886</v>
      </c>
      <c r="I23" s="16"/>
      <c r="J23" s="16">
        <f>I22*K22+I24*K24</f>
        <v>0.08783333333333335</v>
      </c>
      <c r="K23" s="13"/>
      <c r="L23" s="13">
        <v>12350</v>
      </c>
      <c r="M23" s="13">
        <f>L23/(1+J23)</f>
        <v>11352.84204075379</v>
      </c>
      <c r="N23" s="13">
        <v>6.16</v>
      </c>
      <c r="O23" s="19">
        <f>N23*2.54/2</f>
        <v>7.8232</v>
      </c>
      <c r="P23" s="20">
        <f>3.1416*O23*O23*H23*30.48</f>
        <v>7032.600759300864</v>
      </c>
      <c r="Q23" s="16">
        <f>M23/P23</f>
        <v>1.614316300515034</v>
      </c>
      <c r="R23" s="16">
        <f>H23/C23</f>
        <v>0.1558441558441546</v>
      </c>
      <c r="S23" s="16">
        <f>Q23*R23</f>
        <v>0.2515817611192241</v>
      </c>
      <c r="T23" s="17"/>
    </row>
    <row r="24" spans="1:20" ht="11.25">
      <c r="A24" s="11"/>
      <c r="B24" s="12" t="s">
        <v>28</v>
      </c>
      <c r="C24" s="13"/>
      <c r="D24" s="73">
        <v>464.2</v>
      </c>
      <c r="E24" s="73">
        <v>466.3</v>
      </c>
      <c r="F24" s="14">
        <v>464.2</v>
      </c>
      <c r="G24" s="14">
        <v>464.9</v>
      </c>
      <c r="H24" s="15">
        <f>G24-F24</f>
        <v>0.6999999999999886</v>
      </c>
      <c r="I24" s="16">
        <f>H24/H23</f>
        <v>0.5833333333333294</v>
      </c>
      <c r="J24" s="16"/>
      <c r="K24" s="13">
        <v>0.087</v>
      </c>
      <c r="L24" s="13"/>
      <c r="M24" s="13"/>
      <c r="N24" s="13"/>
      <c r="O24" s="13"/>
      <c r="P24" s="13"/>
      <c r="Q24" s="13"/>
      <c r="R24" s="13"/>
      <c r="S24" s="13"/>
      <c r="T24" s="17"/>
    </row>
    <row r="25" spans="1:20" ht="11.25">
      <c r="A25" s="11"/>
      <c r="B25" s="12"/>
      <c r="C25" s="13"/>
      <c r="D25" s="73"/>
      <c r="E25" s="73"/>
      <c r="F25" s="13"/>
      <c r="G25" s="13"/>
      <c r="H25" s="13"/>
      <c r="I25" s="16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7"/>
    </row>
    <row r="26" spans="1:20" ht="11.25">
      <c r="A26" s="11"/>
      <c r="B26" s="12" t="s">
        <v>28</v>
      </c>
      <c r="C26" s="13"/>
      <c r="D26" s="73">
        <v>464.2</v>
      </c>
      <c r="E26" s="73">
        <v>466.3</v>
      </c>
      <c r="F26" s="14">
        <v>464.9</v>
      </c>
      <c r="G26" s="14">
        <v>466.3</v>
      </c>
      <c r="H26" s="15">
        <f>G26-F26</f>
        <v>1.400000000000034</v>
      </c>
      <c r="I26" s="16">
        <f>H26/H27</f>
        <v>0.8750000000000089</v>
      </c>
      <c r="J26" s="16"/>
      <c r="K26" s="13">
        <v>0.087</v>
      </c>
      <c r="L26" s="13"/>
      <c r="M26" s="13"/>
      <c r="N26" s="13"/>
      <c r="O26" s="13"/>
      <c r="P26" s="13"/>
      <c r="Q26" s="13"/>
      <c r="R26" s="13"/>
      <c r="S26" s="13"/>
      <c r="T26" s="17"/>
    </row>
    <row r="27" spans="1:20" ht="11.25">
      <c r="A27" s="18">
        <v>2</v>
      </c>
      <c r="B27" s="12" t="s">
        <v>23</v>
      </c>
      <c r="C27" s="14">
        <v>7.699999999999989</v>
      </c>
      <c r="D27" s="73">
        <v>464.9</v>
      </c>
      <c r="E27" s="73">
        <v>466.5</v>
      </c>
      <c r="F27" s="13"/>
      <c r="G27" s="13"/>
      <c r="H27" s="15">
        <f>E27-D27</f>
        <v>1.6000000000000227</v>
      </c>
      <c r="I27" s="16"/>
      <c r="J27" s="16">
        <f>I26*K26+I28*K28</f>
        <v>0.08587500000000006</v>
      </c>
      <c r="K27" s="13"/>
      <c r="L27" s="13">
        <v>18650</v>
      </c>
      <c r="M27" s="13">
        <f>L27/(1+J27)</f>
        <v>17175.089213767696</v>
      </c>
      <c r="N27" s="13">
        <v>6.16</v>
      </c>
      <c r="O27" s="19">
        <f>N27*2.54/2</f>
        <v>7.8232</v>
      </c>
      <c r="P27" s="20">
        <f>3.1416*O27*O27*H27*30.48</f>
        <v>9376.801012401374</v>
      </c>
      <c r="Q27" s="16">
        <f>M27/P27</f>
        <v>1.8316576400685718</v>
      </c>
      <c r="R27" s="16">
        <f>H27/C27</f>
        <v>0.20779220779221105</v>
      </c>
      <c r="S27" s="16">
        <f>Q27*R27</f>
        <v>0.3806041849493196</v>
      </c>
      <c r="T27" s="17"/>
    </row>
    <row r="28" spans="1:20" ht="11.25">
      <c r="A28" s="11"/>
      <c r="B28" s="12" t="s">
        <v>28</v>
      </c>
      <c r="C28" s="13"/>
      <c r="D28" s="73">
        <v>466.3</v>
      </c>
      <c r="E28" s="73">
        <v>468.1</v>
      </c>
      <c r="F28" s="14">
        <v>466.3</v>
      </c>
      <c r="G28" s="14">
        <v>466.5</v>
      </c>
      <c r="H28" s="15">
        <f>G28-F28</f>
        <v>0.19999999999998863</v>
      </c>
      <c r="I28" s="16">
        <f>H28/H27</f>
        <v>0.12499999999999112</v>
      </c>
      <c r="J28" s="16"/>
      <c r="K28" s="13">
        <v>0.078</v>
      </c>
      <c r="L28" s="13"/>
      <c r="M28" s="13"/>
      <c r="N28" s="13"/>
      <c r="O28" s="13"/>
      <c r="P28" s="13"/>
      <c r="Q28" s="13"/>
      <c r="R28" s="13"/>
      <c r="S28" s="13"/>
      <c r="T28" s="17"/>
    </row>
    <row r="29" spans="1:20" ht="11.25">
      <c r="A29" s="11"/>
      <c r="B29" s="12"/>
      <c r="C29" s="13"/>
      <c r="D29" s="73"/>
      <c r="E29" s="73"/>
      <c r="F29" s="13"/>
      <c r="G29" s="13"/>
      <c r="H29" s="13"/>
      <c r="I29" s="16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7"/>
    </row>
    <row r="30" spans="1:20" ht="11.25">
      <c r="A30" s="11"/>
      <c r="B30" s="12" t="s">
        <v>28</v>
      </c>
      <c r="C30" s="13"/>
      <c r="D30" s="73">
        <v>466.3</v>
      </c>
      <c r="E30" s="73">
        <v>468.1</v>
      </c>
      <c r="F30" s="13">
        <v>466.5</v>
      </c>
      <c r="G30" s="13">
        <v>468.1</v>
      </c>
      <c r="H30" s="15">
        <f>G30-F30</f>
        <v>1.6000000000000227</v>
      </c>
      <c r="I30" s="16">
        <f>H30/H31</f>
        <v>0.9411764705882549</v>
      </c>
      <c r="J30" s="16"/>
      <c r="K30" s="13">
        <v>0.078</v>
      </c>
      <c r="L30" s="13"/>
      <c r="M30" s="13"/>
      <c r="N30" s="13"/>
      <c r="O30" s="13"/>
      <c r="P30" s="13"/>
      <c r="Q30" s="13"/>
      <c r="R30" s="13"/>
      <c r="S30" s="13"/>
      <c r="T30" s="17"/>
    </row>
    <row r="31" spans="1:20" ht="11.25">
      <c r="A31" s="18">
        <v>2</v>
      </c>
      <c r="B31" s="12" t="s">
        <v>23</v>
      </c>
      <c r="C31" s="14">
        <v>7.699999999999989</v>
      </c>
      <c r="D31" s="73">
        <v>466.5</v>
      </c>
      <c r="E31" s="73">
        <v>468.2</v>
      </c>
      <c r="F31" s="13"/>
      <c r="G31" s="13"/>
      <c r="H31" s="15">
        <f>E31-D31</f>
        <v>1.6999999999999886</v>
      </c>
      <c r="I31" s="16"/>
      <c r="J31" s="16">
        <f>I30*K30+I32*K32</f>
        <v>0.07994117647058759</v>
      </c>
      <c r="K31" s="13"/>
      <c r="L31" s="13">
        <v>20000</v>
      </c>
      <c r="M31" s="13">
        <f>L31/(1+J31)</f>
        <v>18519.527207364248</v>
      </c>
      <c r="N31" s="13">
        <v>6.16</v>
      </c>
      <c r="O31" s="19">
        <f>N31*2.54/2</f>
        <v>7.8232</v>
      </c>
      <c r="P31" s="20">
        <f>3.1416*O31*O31*H31*30.48</f>
        <v>9962.851075676252</v>
      </c>
      <c r="Q31" s="16">
        <f>M31/P31</f>
        <v>1.858858178918146</v>
      </c>
      <c r="R31" s="16">
        <f>H31/C31</f>
        <v>0.22077922077921963</v>
      </c>
      <c r="S31" s="16">
        <f>Q31*R31</f>
        <v>0.4103972602806275</v>
      </c>
      <c r="T31" s="17"/>
    </row>
    <row r="32" spans="1:20" ht="11.25">
      <c r="A32" s="11"/>
      <c r="B32" s="12" t="s">
        <v>28</v>
      </c>
      <c r="C32" s="13"/>
      <c r="D32" s="73">
        <v>468.1</v>
      </c>
      <c r="E32" s="73">
        <v>469.1</v>
      </c>
      <c r="F32" s="13">
        <v>468.1</v>
      </c>
      <c r="G32" s="13">
        <v>468.2</v>
      </c>
      <c r="H32" s="15">
        <f>G32-F32</f>
        <v>0.0999999999999659</v>
      </c>
      <c r="I32" s="16">
        <f>H32/H31</f>
        <v>0.05882352941174504</v>
      </c>
      <c r="J32" s="16"/>
      <c r="K32" s="13">
        <v>0.111</v>
      </c>
      <c r="L32" s="13"/>
      <c r="M32" s="13"/>
      <c r="N32" s="13"/>
      <c r="O32" s="13"/>
      <c r="P32" s="13"/>
      <c r="Q32" s="13"/>
      <c r="R32" s="13"/>
      <c r="S32" s="13"/>
      <c r="T32" s="17"/>
    </row>
    <row r="33" spans="1:20" ht="11.25">
      <c r="A33" s="11"/>
      <c r="B33" s="12"/>
      <c r="C33" s="13"/>
      <c r="D33" s="73"/>
      <c r="E33" s="73"/>
      <c r="F33" s="13"/>
      <c r="G33" s="13"/>
      <c r="H33" s="13"/>
      <c r="I33" s="16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7"/>
    </row>
    <row r="34" spans="1:20" ht="11.25">
      <c r="A34" s="11"/>
      <c r="B34" s="12" t="s">
        <v>28</v>
      </c>
      <c r="C34" s="13"/>
      <c r="D34" s="73">
        <v>468.1</v>
      </c>
      <c r="E34" s="73">
        <v>469.1</v>
      </c>
      <c r="F34" s="13">
        <v>468.2</v>
      </c>
      <c r="G34" s="13">
        <v>469.1</v>
      </c>
      <c r="H34" s="15">
        <f>G34-F34</f>
        <v>0.9000000000000341</v>
      </c>
      <c r="I34" s="16">
        <f>H34/H35</f>
        <v>0.5625000000000133</v>
      </c>
      <c r="J34" s="16"/>
      <c r="K34" s="13">
        <v>0.111</v>
      </c>
      <c r="L34" s="13"/>
      <c r="M34" s="13"/>
      <c r="N34" s="13"/>
      <c r="O34" s="13"/>
      <c r="P34" s="13"/>
      <c r="Q34" s="13"/>
      <c r="R34" s="13"/>
      <c r="S34" s="13"/>
      <c r="T34" s="17"/>
    </row>
    <row r="35" spans="1:20" ht="11.25">
      <c r="A35" s="18">
        <v>2</v>
      </c>
      <c r="B35" s="12" t="s">
        <v>23</v>
      </c>
      <c r="C35" s="14">
        <v>7.699999999999989</v>
      </c>
      <c r="D35" s="73">
        <v>468.2</v>
      </c>
      <c r="E35" s="73">
        <v>469.8</v>
      </c>
      <c r="F35" s="13"/>
      <c r="G35" s="13"/>
      <c r="H35" s="15">
        <f>E35-D35</f>
        <v>1.6000000000000227</v>
      </c>
      <c r="I35" s="16"/>
      <c r="J35" s="16">
        <f>I34*K34+I36*K36</f>
        <v>0.10750000000000011</v>
      </c>
      <c r="K35" s="13"/>
      <c r="L35" s="13">
        <v>17850</v>
      </c>
      <c r="M35" s="13">
        <f>L35/(1+J35)</f>
        <v>16117.381489841984</v>
      </c>
      <c r="N35" s="13">
        <v>6.16</v>
      </c>
      <c r="O35" s="19">
        <f>N35*2.54/2</f>
        <v>7.8232</v>
      </c>
      <c r="P35" s="20">
        <f>3.1416*O35*O35*H35*30.48</f>
        <v>9376.801012401374</v>
      </c>
      <c r="Q35" s="16">
        <f>M35/P35</f>
        <v>1.7188571527246652</v>
      </c>
      <c r="R35" s="16">
        <f>H35/C35</f>
        <v>0.20779220779221105</v>
      </c>
      <c r="S35" s="16">
        <f>Q35*R35</f>
        <v>0.3571651226440919</v>
      </c>
      <c r="T35" s="17"/>
    </row>
    <row r="36" spans="1:20" ht="11.25">
      <c r="A36" s="11"/>
      <c r="B36" s="12" t="s">
        <v>28</v>
      </c>
      <c r="C36" s="13"/>
      <c r="D36" s="73">
        <v>469.1</v>
      </c>
      <c r="E36" s="73">
        <v>471.4</v>
      </c>
      <c r="F36" s="13">
        <v>469.1</v>
      </c>
      <c r="G36" s="13">
        <v>469.8</v>
      </c>
      <c r="H36" s="15">
        <f>G36-F36</f>
        <v>0.6999999999999886</v>
      </c>
      <c r="I36" s="16">
        <f>H36/H35</f>
        <v>0.4374999999999867</v>
      </c>
      <c r="J36" s="16"/>
      <c r="K36" s="13">
        <v>0.10300000000000001</v>
      </c>
      <c r="L36" s="13"/>
      <c r="M36" s="13"/>
      <c r="N36" s="13"/>
      <c r="O36" s="13"/>
      <c r="P36" s="13"/>
      <c r="Q36" s="13"/>
      <c r="R36" s="13"/>
      <c r="S36" s="13"/>
      <c r="T36" s="17"/>
    </row>
    <row r="37" spans="1:20" ht="11.25">
      <c r="A37" s="11"/>
      <c r="B37" s="12"/>
      <c r="C37" s="13"/>
      <c r="D37" s="73"/>
      <c r="E37" s="73"/>
      <c r="F37" s="13"/>
      <c r="G37" s="13"/>
      <c r="H37" s="13"/>
      <c r="I37" s="16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7"/>
    </row>
    <row r="38" spans="1:20" ht="11.25">
      <c r="A38" s="11"/>
      <c r="B38" s="12" t="s">
        <v>28</v>
      </c>
      <c r="C38" s="13"/>
      <c r="D38" s="73">
        <v>469.1</v>
      </c>
      <c r="E38" s="73">
        <v>471.4</v>
      </c>
      <c r="F38" s="13">
        <v>469.8</v>
      </c>
      <c r="G38" s="13">
        <v>471.4</v>
      </c>
      <c r="H38" s="15">
        <f>G38-F38</f>
        <v>1.599999999999966</v>
      </c>
      <c r="I38" s="16">
        <f>H38/H39</f>
        <v>1</v>
      </c>
      <c r="J38" s="16"/>
      <c r="K38" s="13">
        <v>0.10300000000000001</v>
      </c>
      <c r="L38" s="13"/>
      <c r="M38" s="13"/>
      <c r="N38" s="13"/>
      <c r="O38" s="13"/>
      <c r="P38" s="13"/>
      <c r="Q38" s="13"/>
      <c r="R38" s="13"/>
      <c r="S38" s="13"/>
      <c r="T38" s="17"/>
    </row>
    <row r="39" spans="1:20" ht="12" thickBot="1">
      <c r="A39" s="18">
        <v>2</v>
      </c>
      <c r="B39" s="12" t="s">
        <v>23</v>
      </c>
      <c r="C39" s="14">
        <v>7.699999999999989</v>
      </c>
      <c r="D39" s="73">
        <v>469.8</v>
      </c>
      <c r="E39" s="73">
        <v>471.4</v>
      </c>
      <c r="F39" s="13"/>
      <c r="G39" s="13"/>
      <c r="H39" s="15">
        <f>E39-D39</f>
        <v>1.599999999999966</v>
      </c>
      <c r="I39" s="16"/>
      <c r="J39" s="16">
        <f>I38*K38</f>
        <v>0.10300000000000001</v>
      </c>
      <c r="K39" s="13"/>
      <c r="L39" s="13">
        <v>19200</v>
      </c>
      <c r="M39" s="13">
        <f>L39/(1+J39)</f>
        <v>17407.071622846783</v>
      </c>
      <c r="N39" s="13">
        <v>6.16</v>
      </c>
      <c r="O39" s="19">
        <f>N39*2.54/2</f>
        <v>7.8232</v>
      </c>
      <c r="P39" s="20">
        <f>3.1416*O39*O39*H39*30.48</f>
        <v>9376.801012401042</v>
      </c>
      <c r="Q39" s="16">
        <f>M39/P39</f>
        <v>1.856397677611535</v>
      </c>
      <c r="R39" s="16">
        <f>H39/C39</f>
        <v>0.20779220779220367</v>
      </c>
      <c r="S39" s="64">
        <f>Q39*R39</f>
        <v>0.3857449719712204</v>
      </c>
      <c r="T39" s="17"/>
    </row>
    <row r="40" spans="1:20" ht="12" thickBot="1">
      <c r="A40" s="18"/>
      <c r="B40" s="12"/>
      <c r="C40" s="14"/>
      <c r="D40" s="73"/>
      <c r="E40" s="73"/>
      <c r="F40" s="13"/>
      <c r="G40" s="13"/>
      <c r="H40" s="13"/>
      <c r="I40" s="16"/>
      <c r="J40" s="16"/>
      <c r="K40" s="13"/>
      <c r="L40" s="13"/>
      <c r="M40" s="13"/>
      <c r="N40" s="13"/>
      <c r="O40" s="13"/>
      <c r="P40" s="13"/>
      <c r="Q40" s="13"/>
      <c r="R40" s="62"/>
      <c r="S40" s="65">
        <f>SUM(S23:S39)</f>
        <v>1.7854933009644833</v>
      </c>
      <c r="T40" s="63">
        <v>0</v>
      </c>
    </row>
    <row r="41" spans="1:20" ht="11.25">
      <c r="A41" s="46"/>
      <c r="B41" s="47"/>
      <c r="C41" s="48"/>
      <c r="D41" s="74"/>
      <c r="E41" s="74"/>
      <c r="F41" s="48"/>
      <c r="G41" s="48"/>
      <c r="H41" s="49"/>
      <c r="I41" s="50"/>
      <c r="J41" s="50"/>
      <c r="K41" s="48"/>
      <c r="L41" s="48"/>
      <c r="M41" s="48"/>
      <c r="N41" s="48"/>
      <c r="O41" s="48"/>
      <c r="P41" s="48"/>
      <c r="Q41" s="48"/>
      <c r="R41" s="48"/>
      <c r="S41" s="59"/>
      <c r="T41" s="51"/>
    </row>
    <row r="42" spans="1:20" ht="11.25">
      <c r="A42" s="11"/>
      <c r="B42" s="12" t="s">
        <v>28</v>
      </c>
      <c r="C42" s="13"/>
      <c r="D42" s="73">
        <v>471.4</v>
      </c>
      <c r="E42" s="73">
        <v>473.2</v>
      </c>
      <c r="F42" s="14">
        <v>471.4</v>
      </c>
      <c r="G42" s="14">
        <v>473.2</v>
      </c>
      <c r="H42" s="15">
        <f>G42-F42</f>
        <v>1.8000000000000114</v>
      </c>
      <c r="I42" s="16">
        <f>H42/H43</f>
        <v>1</v>
      </c>
      <c r="J42" s="16"/>
      <c r="K42" s="13">
        <v>0.205</v>
      </c>
      <c r="L42" s="13"/>
      <c r="M42" s="13"/>
      <c r="N42" s="13"/>
      <c r="O42" s="13"/>
      <c r="P42" s="13"/>
      <c r="Q42" s="13"/>
      <c r="R42" s="13"/>
      <c r="S42" s="13"/>
      <c r="T42" s="17"/>
    </row>
    <row r="43" spans="1:20" ht="11.25">
      <c r="A43" s="18">
        <v>3</v>
      </c>
      <c r="B43" s="12" t="s">
        <v>23</v>
      </c>
      <c r="C43" s="14">
        <v>10.4</v>
      </c>
      <c r="D43" s="73">
        <v>471.4</v>
      </c>
      <c r="E43" s="73">
        <v>473.2</v>
      </c>
      <c r="F43" s="13"/>
      <c r="G43" s="13"/>
      <c r="H43" s="15">
        <f>E43-D43</f>
        <v>1.8000000000000114</v>
      </c>
      <c r="I43" s="16"/>
      <c r="J43" s="16">
        <f>I42*K42</f>
        <v>0.205</v>
      </c>
      <c r="K43" s="13"/>
      <c r="L43" s="13">
        <v>24150</v>
      </c>
      <c r="M43" s="13">
        <f>L43/(1+J43)</f>
        <v>20041.49377593361</v>
      </c>
      <c r="N43" s="13">
        <v>6.16</v>
      </c>
      <c r="O43" s="19">
        <f>N43*2.54/2</f>
        <v>7.8232</v>
      </c>
      <c r="P43" s="20">
        <f>3.1416*O43*O43*H43*30.48</f>
        <v>10548.901138951464</v>
      </c>
      <c r="Q43" s="16">
        <f>M43/P43</f>
        <v>1.8998655416279395</v>
      </c>
      <c r="R43" s="16">
        <f>H43/C43</f>
        <v>0.17307692307692416</v>
      </c>
      <c r="S43" s="16">
        <f>Q43*R43</f>
        <v>0.32882288220483774</v>
      </c>
      <c r="T43" s="17"/>
    </row>
    <row r="44" spans="1:20" ht="11.25">
      <c r="A44" s="18"/>
      <c r="B44" s="12"/>
      <c r="C44" s="14"/>
      <c r="D44" s="73"/>
      <c r="E44" s="73"/>
      <c r="F44" s="13"/>
      <c r="G44" s="13"/>
      <c r="H44" s="13"/>
      <c r="I44" s="16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ht="11.25">
      <c r="A45" s="11"/>
      <c r="B45" s="12" t="s">
        <v>28</v>
      </c>
      <c r="C45" s="13"/>
      <c r="D45" s="73">
        <v>473.2</v>
      </c>
      <c r="E45" s="73">
        <v>474.5</v>
      </c>
      <c r="F45" s="14">
        <v>473.2</v>
      </c>
      <c r="G45" s="14">
        <v>474.5</v>
      </c>
      <c r="H45" s="15">
        <f>G45-F45</f>
        <v>1.3000000000000114</v>
      </c>
      <c r="I45" s="16">
        <f>H45/H46</f>
        <v>0.722222222222224</v>
      </c>
      <c r="J45" s="16"/>
      <c r="K45" s="13">
        <v>0.157</v>
      </c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1.25">
      <c r="A46" s="18">
        <v>3</v>
      </c>
      <c r="B46" s="12" t="s">
        <v>23</v>
      </c>
      <c r="C46" s="14">
        <v>10.4</v>
      </c>
      <c r="D46" s="73">
        <v>473.2</v>
      </c>
      <c r="E46" s="73">
        <v>475</v>
      </c>
      <c r="F46" s="13"/>
      <c r="G46" s="13"/>
      <c r="H46" s="15">
        <f>E46-D46</f>
        <v>1.8000000000000114</v>
      </c>
      <c r="I46" s="16"/>
      <c r="J46" s="16">
        <f>I45*K45+I47*K47</f>
        <v>0.16727777777777772</v>
      </c>
      <c r="K46" s="13"/>
      <c r="L46" s="13">
        <v>20550</v>
      </c>
      <c r="M46" s="13">
        <f>L46/(1+J46)</f>
        <v>17605.06401408786</v>
      </c>
      <c r="N46" s="13">
        <v>6.16</v>
      </c>
      <c r="O46" s="19">
        <f>N46*2.54/2</f>
        <v>7.8232</v>
      </c>
      <c r="P46" s="20">
        <f>3.1416*O46*O46*H46*30.48</f>
        <v>10548.901138951464</v>
      </c>
      <c r="Q46" s="16">
        <f>M46/P46</f>
        <v>1.6689002752221984</v>
      </c>
      <c r="R46" s="16">
        <f>H46/C46</f>
        <v>0.17307692307692416</v>
      </c>
      <c r="S46" s="16">
        <f>Q46*R46</f>
        <v>0.28884812455769</v>
      </c>
      <c r="T46" s="17"/>
    </row>
    <row r="47" spans="1:20" ht="11.25">
      <c r="A47" s="11"/>
      <c r="B47" s="12" t="s">
        <v>28</v>
      </c>
      <c r="C47" s="13"/>
      <c r="D47" s="73">
        <v>474.5</v>
      </c>
      <c r="E47" s="73">
        <v>476.2</v>
      </c>
      <c r="F47" s="14">
        <v>474.5</v>
      </c>
      <c r="G47" s="14">
        <v>475</v>
      </c>
      <c r="H47" s="15">
        <f>G47-F47</f>
        <v>0.5</v>
      </c>
      <c r="I47" s="16">
        <f>H47/H46</f>
        <v>0.277777777777776</v>
      </c>
      <c r="J47" s="16"/>
      <c r="K47" s="13">
        <v>0.194</v>
      </c>
      <c r="L47" s="13"/>
      <c r="M47" s="13"/>
      <c r="N47" s="13"/>
      <c r="O47" s="13"/>
      <c r="P47" s="13"/>
      <c r="Q47" s="13"/>
      <c r="R47" s="13"/>
      <c r="S47" s="13"/>
      <c r="T47" s="17"/>
    </row>
    <row r="48" spans="1:20" ht="11.25">
      <c r="A48" s="11"/>
      <c r="B48" s="12"/>
      <c r="C48" s="13"/>
      <c r="D48" s="73"/>
      <c r="E48" s="73"/>
      <c r="F48" s="13"/>
      <c r="G48" s="13"/>
      <c r="H48" s="13"/>
      <c r="I48" s="16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1:20" ht="11.25">
      <c r="A49" s="11"/>
      <c r="B49" s="12" t="s">
        <v>28</v>
      </c>
      <c r="C49" s="13"/>
      <c r="D49" s="73">
        <v>474.5</v>
      </c>
      <c r="E49" s="73">
        <v>476.2</v>
      </c>
      <c r="F49" s="14">
        <v>474.5</v>
      </c>
      <c r="G49" s="14">
        <v>476.2</v>
      </c>
      <c r="H49" s="15">
        <f>G49-F49</f>
        <v>1.6999999999999886</v>
      </c>
      <c r="I49" s="16">
        <f>H49/H50</f>
        <v>0.9444444444444322</v>
      </c>
      <c r="J49" s="16"/>
      <c r="K49" s="13">
        <v>0.194</v>
      </c>
      <c r="L49" s="13"/>
      <c r="M49" s="13"/>
      <c r="N49" s="13"/>
      <c r="O49" s="13"/>
      <c r="P49" s="13"/>
      <c r="Q49" s="13"/>
      <c r="R49" s="13"/>
      <c r="S49" s="13"/>
      <c r="T49" s="17"/>
    </row>
    <row r="50" spans="1:20" ht="11.25">
      <c r="A50" s="18">
        <v>3</v>
      </c>
      <c r="B50" s="12" t="s">
        <v>23</v>
      </c>
      <c r="C50" s="14">
        <v>10.4</v>
      </c>
      <c r="D50" s="73">
        <v>475</v>
      </c>
      <c r="E50" s="73">
        <v>476.8</v>
      </c>
      <c r="F50" s="13"/>
      <c r="G50" s="13"/>
      <c r="H50" s="15">
        <f>E50-D50</f>
        <v>1.8000000000000114</v>
      </c>
      <c r="I50" s="16"/>
      <c r="J50" s="16">
        <f>I49*K49+I51*K51</f>
        <v>0.2515555555555553</v>
      </c>
      <c r="K50" s="13"/>
      <c r="L50" s="13">
        <v>17250</v>
      </c>
      <c r="M50" s="13">
        <f>L50/(1+J50)</f>
        <v>13782.84801136364</v>
      </c>
      <c r="N50" s="13">
        <v>6.16</v>
      </c>
      <c r="O50" s="19">
        <f>N50*2.54/2</f>
        <v>7.8232</v>
      </c>
      <c r="P50" s="20">
        <f>3.1416*O50*O50*H50*30.48</f>
        <v>10548.901138951464</v>
      </c>
      <c r="Q50" s="16">
        <f>M50/P50</f>
        <v>1.3065671798241558</v>
      </c>
      <c r="R50" s="16">
        <f>H50/C50</f>
        <v>0.17307692307692416</v>
      </c>
      <c r="S50" s="16">
        <f>Q50*R50</f>
        <v>0.22613662727725914</v>
      </c>
      <c r="T50" s="17"/>
    </row>
    <row r="51" spans="1:20" ht="11.25">
      <c r="A51" s="11"/>
      <c r="B51" s="12" t="s">
        <v>28</v>
      </c>
      <c r="C51" s="13"/>
      <c r="D51" s="73">
        <v>476.2</v>
      </c>
      <c r="E51" s="73">
        <v>481.8</v>
      </c>
      <c r="F51" s="14">
        <v>476.2</v>
      </c>
      <c r="G51" s="14">
        <v>476.8</v>
      </c>
      <c r="H51" s="15">
        <f>G51-F51</f>
        <v>0.6000000000000227</v>
      </c>
      <c r="I51" s="16">
        <f>H51/H50</f>
        <v>0.33333333333334386</v>
      </c>
      <c r="J51" s="16"/>
      <c r="K51" s="13">
        <v>0.205</v>
      </c>
      <c r="L51" s="13"/>
      <c r="M51" s="13"/>
      <c r="N51" s="13"/>
      <c r="O51" s="13"/>
      <c r="P51" s="13"/>
      <c r="Q51" s="13"/>
      <c r="R51" s="13"/>
      <c r="S51" s="13"/>
      <c r="T51" s="17"/>
    </row>
    <row r="52" spans="1:20" ht="11.25">
      <c r="A52" s="11"/>
      <c r="B52" s="12"/>
      <c r="C52" s="13"/>
      <c r="D52" s="73"/>
      <c r="E52" s="73"/>
      <c r="F52" s="13"/>
      <c r="G52" s="13"/>
      <c r="H52" s="13"/>
      <c r="I52" s="16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1:20" ht="11.25">
      <c r="A53" s="11"/>
      <c r="B53" s="12" t="s">
        <v>28</v>
      </c>
      <c r="C53" s="13"/>
      <c r="D53" s="73">
        <v>476.2</v>
      </c>
      <c r="E53" s="73">
        <v>481.8</v>
      </c>
      <c r="F53" s="14">
        <v>476.8</v>
      </c>
      <c r="G53" s="14">
        <v>478.5</v>
      </c>
      <c r="H53" s="15">
        <f>G53-F53</f>
        <v>1.6999999999999886</v>
      </c>
      <c r="I53" s="16">
        <f>H53/H54</f>
        <v>1</v>
      </c>
      <c r="J53" s="16"/>
      <c r="K53" s="13">
        <v>0.205</v>
      </c>
      <c r="L53" s="13"/>
      <c r="M53" s="13"/>
      <c r="N53" s="13"/>
      <c r="O53" s="13"/>
      <c r="P53" s="13"/>
      <c r="Q53" s="13"/>
      <c r="R53" s="13"/>
      <c r="S53" s="13"/>
      <c r="T53" s="17"/>
    </row>
    <row r="54" spans="1:20" ht="11.25">
      <c r="A54" s="18">
        <v>3</v>
      </c>
      <c r="B54" s="12" t="s">
        <v>23</v>
      </c>
      <c r="C54" s="14">
        <v>10.4</v>
      </c>
      <c r="D54" s="73">
        <v>476.8</v>
      </c>
      <c r="E54" s="73">
        <v>478.5</v>
      </c>
      <c r="F54" s="13"/>
      <c r="G54" s="13"/>
      <c r="H54" s="15">
        <f>E54-D54</f>
        <v>1.6999999999999886</v>
      </c>
      <c r="I54" s="16"/>
      <c r="J54" s="16">
        <f>I53*K53</f>
        <v>0.205</v>
      </c>
      <c r="K54" s="13"/>
      <c r="L54" s="13">
        <v>18100</v>
      </c>
      <c r="M54" s="13">
        <f>L54/(1+J54)</f>
        <v>15020.746887966805</v>
      </c>
      <c r="N54" s="13">
        <v>6.16</v>
      </c>
      <c r="O54" s="19">
        <f>N54*2.54/2</f>
        <v>7.8232</v>
      </c>
      <c r="P54" s="20">
        <f>3.1416*O54*O54*H54*30.48</f>
        <v>9962.851075676252</v>
      </c>
      <c r="Q54" s="16">
        <f>M54/P54</f>
        <v>1.5076755412553666</v>
      </c>
      <c r="R54" s="16">
        <f>H54/C54</f>
        <v>0.16346153846153735</v>
      </c>
      <c r="S54" s="16">
        <f>Q54*R54</f>
        <v>0.24644696347443326</v>
      </c>
      <c r="T54" s="17"/>
    </row>
    <row r="55" spans="1:20" ht="11.25">
      <c r="A55" s="18"/>
      <c r="B55" s="12"/>
      <c r="C55" s="14"/>
      <c r="D55" s="73"/>
      <c r="E55" s="73"/>
      <c r="F55" s="13"/>
      <c r="G55" s="13"/>
      <c r="H55" s="13"/>
      <c r="I55" s="16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1:20" ht="11.25">
      <c r="A56" s="11"/>
      <c r="B56" s="12" t="s">
        <v>28</v>
      </c>
      <c r="C56" s="13"/>
      <c r="D56" s="73">
        <v>476.2</v>
      </c>
      <c r="E56" s="73">
        <v>481.8</v>
      </c>
      <c r="F56" s="14">
        <v>478.5</v>
      </c>
      <c r="G56" s="14">
        <v>480</v>
      </c>
      <c r="H56" s="15">
        <f>G56-F56</f>
        <v>1.5</v>
      </c>
      <c r="I56" s="16">
        <f>H56/H57</f>
        <v>1</v>
      </c>
      <c r="J56" s="16"/>
      <c r="K56" s="13">
        <v>0.205</v>
      </c>
      <c r="L56" s="13"/>
      <c r="M56" s="13"/>
      <c r="N56" s="13"/>
      <c r="O56" s="13"/>
      <c r="P56" s="13"/>
      <c r="Q56" s="13"/>
      <c r="R56" s="13"/>
      <c r="S56" s="13"/>
      <c r="T56" s="17"/>
    </row>
    <row r="57" spans="1:20" ht="11.25">
      <c r="A57" s="18">
        <v>3</v>
      </c>
      <c r="B57" s="12" t="s">
        <v>23</v>
      </c>
      <c r="C57" s="14">
        <v>10.4</v>
      </c>
      <c r="D57" s="73">
        <v>478.5</v>
      </c>
      <c r="E57" s="73">
        <v>480</v>
      </c>
      <c r="F57" s="13"/>
      <c r="G57" s="13"/>
      <c r="H57" s="15">
        <f>E57-D57</f>
        <v>1.5</v>
      </c>
      <c r="I57" s="16"/>
      <c r="J57" s="16">
        <f>I56*K56</f>
        <v>0.205</v>
      </c>
      <c r="K57" s="13"/>
      <c r="L57" s="13">
        <v>17900</v>
      </c>
      <c r="M57" s="13">
        <f>L57/(1+J57)</f>
        <v>14854.771784232364</v>
      </c>
      <c r="N57" s="13">
        <v>6.16</v>
      </c>
      <c r="O57" s="19">
        <f>N57*2.54/2</f>
        <v>7.8232</v>
      </c>
      <c r="P57" s="20">
        <f>3.1416*O57*O57*H57*30.48</f>
        <v>8790.750949126164</v>
      </c>
      <c r="Q57" s="16">
        <f>M57/P57</f>
        <v>1.6898182954106995</v>
      </c>
      <c r="R57" s="16">
        <f>H57/C57</f>
        <v>0.14423076923076922</v>
      </c>
      <c r="S57" s="16">
        <f>Q57*R57</f>
        <v>0.24372379260731242</v>
      </c>
      <c r="T57" s="17"/>
    </row>
    <row r="58" spans="1:20" ht="11.25">
      <c r="A58" s="18"/>
      <c r="B58" s="12"/>
      <c r="C58" s="14"/>
      <c r="D58" s="73"/>
      <c r="E58" s="73"/>
      <c r="F58" s="13"/>
      <c r="G58" s="13"/>
      <c r="H58" s="13"/>
      <c r="I58" s="16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1:20" ht="11.25">
      <c r="A59" s="11"/>
      <c r="B59" s="12" t="s">
        <v>28</v>
      </c>
      <c r="C59" s="13"/>
      <c r="D59" s="73">
        <v>476.2</v>
      </c>
      <c r="E59" s="73">
        <v>481.8</v>
      </c>
      <c r="F59" s="14">
        <v>480</v>
      </c>
      <c r="G59" s="14">
        <v>481.8</v>
      </c>
      <c r="H59" s="15">
        <f>G59-F59</f>
        <v>1.8000000000000114</v>
      </c>
      <c r="I59" s="16">
        <f>H59/H60</f>
        <v>1</v>
      </c>
      <c r="J59" s="16"/>
      <c r="K59" s="13">
        <v>0.205</v>
      </c>
      <c r="L59" s="13"/>
      <c r="M59" s="13"/>
      <c r="N59" s="13"/>
      <c r="O59" s="13"/>
      <c r="P59" s="13"/>
      <c r="Q59" s="13"/>
      <c r="R59" s="13"/>
      <c r="S59" s="13"/>
      <c r="T59" s="17"/>
    </row>
    <row r="60" spans="1:20" ht="12" thickBot="1">
      <c r="A60" s="18">
        <v>3</v>
      </c>
      <c r="B60" s="12" t="s">
        <v>23</v>
      </c>
      <c r="C60" s="14">
        <v>10.4</v>
      </c>
      <c r="D60" s="73">
        <v>480</v>
      </c>
      <c r="E60" s="73">
        <v>481.8</v>
      </c>
      <c r="F60" s="13"/>
      <c r="G60" s="13"/>
      <c r="H60" s="15">
        <f>E60-D60</f>
        <v>1.8000000000000114</v>
      </c>
      <c r="I60" s="16"/>
      <c r="J60" s="16">
        <f>I59*K59</f>
        <v>0.205</v>
      </c>
      <c r="K60" s="13"/>
      <c r="L60" s="13">
        <v>20100</v>
      </c>
      <c r="M60" s="13">
        <f>L60/(1+J60)</f>
        <v>16680.497925311203</v>
      </c>
      <c r="N60" s="13">
        <v>6.16</v>
      </c>
      <c r="O60" s="19">
        <f>N60*2.54/2</f>
        <v>7.8232</v>
      </c>
      <c r="P60" s="20">
        <f>3.1416*O60*O60*H60*30.48</f>
        <v>10548.901138951464</v>
      </c>
      <c r="Q60" s="16">
        <f>M60/P60</f>
        <v>1.5812545501748068</v>
      </c>
      <c r="R60" s="16">
        <f>H60/C60</f>
        <v>0.17307692307692416</v>
      </c>
      <c r="S60" s="64">
        <f>Q60*R60</f>
        <v>0.27367867214564134</v>
      </c>
      <c r="T60" s="17"/>
    </row>
    <row r="61" spans="1:20" ht="12" thickBot="1">
      <c r="A61" s="18"/>
      <c r="B61" s="12"/>
      <c r="C61" s="14"/>
      <c r="D61" s="73"/>
      <c r="E61" s="73"/>
      <c r="F61" s="13"/>
      <c r="G61" s="13"/>
      <c r="H61" s="13"/>
      <c r="I61" s="16"/>
      <c r="J61" s="16"/>
      <c r="K61" s="13"/>
      <c r="L61" s="13"/>
      <c r="M61" s="13"/>
      <c r="N61" s="13"/>
      <c r="O61" s="13"/>
      <c r="P61" s="13"/>
      <c r="Q61" s="13"/>
      <c r="R61" s="62"/>
      <c r="S61" s="65">
        <f>SUM(S43:S60)</f>
        <v>1.6076570622671738</v>
      </c>
      <c r="T61" s="66">
        <v>1.8</v>
      </c>
    </row>
    <row r="62" spans="1:20" ht="11.25">
      <c r="A62" s="46"/>
      <c r="B62" s="47"/>
      <c r="C62" s="48"/>
      <c r="D62" s="74"/>
      <c r="E62" s="74"/>
      <c r="F62" s="48"/>
      <c r="G62" s="48"/>
      <c r="H62" s="49"/>
      <c r="I62" s="50"/>
      <c r="J62" s="50"/>
      <c r="K62" s="48"/>
      <c r="L62" s="48"/>
      <c r="M62" s="48"/>
      <c r="N62" s="48"/>
      <c r="O62" s="48"/>
      <c r="P62" s="48"/>
      <c r="Q62" s="48"/>
      <c r="R62" s="48"/>
      <c r="S62" s="59"/>
      <c r="T62" s="51"/>
    </row>
    <row r="63" spans="1:20" ht="11.25">
      <c r="A63" s="18"/>
      <c r="B63" s="12"/>
      <c r="C63" s="12"/>
      <c r="D63" s="73"/>
      <c r="E63" s="73"/>
      <c r="F63" s="13"/>
      <c r="G63" s="13"/>
      <c r="H63" s="13"/>
      <c r="I63" s="16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1:20" ht="11.25">
      <c r="A64" s="11"/>
      <c r="B64" s="12" t="s">
        <v>28</v>
      </c>
      <c r="C64" s="13"/>
      <c r="D64" s="73">
        <v>483.7</v>
      </c>
      <c r="E64" s="73">
        <v>484.6</v>
      </c>
      <c r="F64" s="14">
        <v>483.7</v>
      </c>
      <c r="G64" s="14">
        <v>484.6</v>
      </c>
      <c r="H64" s="15">
        <f>G64-F64</f>
        <v>0.9000000000000341</v>
      </c>
      <c r="I64" s="16">
        <f>H64/H65</f>
        <v>0.529411764705906</v>
      </c>
      <c r="J64" s="16"/>
      <c r="K64" s="13">
        <v>0.139</v>
      </c>
      <c r="L64" s="13"/>
      <c r="M64" s="13"/>
      <c r="N64" s="13"/>
      <c r="O64" s="13"/>
      <c r="P64" s="13"/>
      <c r="Q64" s="13"/>
      <c r="R64" s="13"/>
      <c r="S64" s="13"/>
      <c r="T64" s="17"/>
    </row>
    <row r="65" spans="1:20" ht="11.25">
      <c r="A65" s="18">
        <v>4</v>
      </c>
      <c r="B65" s="12" t="s">
        <v>23</v>
      </c>
      <c r="C65" s="14">
        <v>8.1</v>
      </c>
      <c r="D65" s="73">
        <v>483.7</v>
      </c>
      <c r="E65" s="73">
        <v>485.4</v>
      </c>
      <c r="F65" s="13"/>
      <c r="G65" s="13"/>
      <c r="H65" s="15">
        <f>E65-D65</f>
        <v>1.6999999999999886</v>
      </c>
      <c r="I65" s="16"/>
      <c r="J65" s="16">
        <f>I64*K64+I66*K66</f>
        <v>0.15076470588235236</v>
      </c>
      <c r="K65" s="13"/>
      <c r="L65" s="13">
        <v>20150</v>
      </c>
      <c r="M65" s="13">
        <f>L65/(1+J65)</f>
        <v>17510.095588611166</v>
      </c>
      <c r="N65" s="13">
        <v>6.16</v>
      </c>
      <c r="O65" s="19">
        <f>N65*2.54/2</f>
        <v>7.8232</v>
      </c>
      <c r="P65" s="20">
        <f>3.1416*O65*O65*H65*30.48</f>
        <v>9962.851075676252</v>
      </c>
      <c r="Q65" s="16">
        <f>M65/P65</f>
        <v>1.7575386258017138</v>
      </c>
      <c r="R65" s="16">
        <f>H65/C65</f>
        <v>0.20987654320987514</v>
      </c>
      <c r="S65" s="16">
        <f>Q65*R65</f>
        <v>0.36886613134109797</v>
      </c>
      <c r="T65" s="17"/>
    </row>
    <row r="66" spans="1:20" ht="11.25">
      <c r="A66" s="11"/>
      <c r="B66" s="12" t="s">
        <v>28</v>
      </c>
      <c r="C66" s="13"/>
      <c r="D66" s="73">
        <v>484.6</v>
      </c>
      <c r="E66" s="73">
        <v>488.8</v>
      </c>
      <c r="F66" s="14">
        <v>484.6</v>
      </c>
      <c r="G66" s="14">
        <v>485.4</v>
      </c>
      <c r="H66" s="15">
        <f>G66-F66</f>
        <v>0.7999999999999545</v>
      </c>
      <c r="I66" s="16">
        <f>H66/H65</f>
        <v>0.47058823529409405</v>
      </c>
      <c r="J66" s="16"/>
      <c r="K66" s="13">
        <v>0.16399999999999998</v>
      </c>
      <c r="L66" s="13"/>
      <c r="M66" s="13"/>
      <c r="N66" s="13"/>
      <c r="O66" s="13"/>
      <c r="P66" s="13"/>
      <c r="Q66" s="13"/>
      <c r="R66" s="13"/>
      <c r="S66" s="13"/>
      <c r="T66" s="17"/>
    </row>
    <row r="67" spans="1:20" ht="11.25">
      <c r="A67" s="11"/>
      <c r="B67" s="12"/>
      <c r="C67" s="13"/>
      <c r="D67" s="73"/>
      <c r="E67" s="73"/>
      <c r="F67" s="13"/>
      <c r="G67" s="13"/>
      <c r="H67" s="13"/>
      <c r="I67" s="16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1:20" ht="11.25">
      <c r="A68" s="11"/>
      <c r="B68" s="12" t="s">
        <v>28</v>
      </c>
      <c r="C68" s="13"/>
      <c r="D68" s="73">
        <v>484.6</v>
      </c>
      <c r="E68" s="73">
        <v>488.8</v>
      </c>
      <c r="F68" s="14">
        <v>485.4</v>
      </c>
      <c r="G68" s="14">
        <v>486.9</v>
      </c>
      <c r="H68" s="15">
        <f>G68-F68</f>
        <v>1.5</v>
      </c>
      <c r="I68" s="16">
        <f>H68/H69</f>
        <v>1</v>
      </c>
      <c r="J68" s="16"/>
      <c r="K68" s="13">
        <v>0.16399999999999998</v>
      </c>
      <c r="L68" s="13"/>
      <c r="M68" s="13"/>
      <c r="N68" s="13"/>
      <c r="O68" s="13"/>
      <c r="P68" s="13"/>
      <c r="Q68" s="13"/>
      <c r="R68" s="13"/>
      <c r="S68" s="13"/>
      <c r="T68" s="17"/>
    </row>
    <row r="69" spans="1:20" ht="11.25">
      <c r="A69" s="18">
        <v>4</v>
      </c>
      <c r="B69" s="12" t="s">
        <v>23</v>
      </c>
      <c r="C69" s="14">
        <v>8.1</v>
      </c>
      <c r="D69" s="73">
        <v>485.4</v>
      </c>
      <c r="E69" s="73">
        <v>486.9</v>
      </c>
      <c r="F69" s="13"/>
      <c r="G69" s="13"/>
      <c r="H69" s="15">
        <f>E69-D69</f>
        <v>1.5</v>
      </c>
      <c r="I69" s="16"/>
      <c r="J69" s="16">
        <f>I68*K68</f>
        <v>0.16399999999999998</v>
      </c>
      <c r="K69" s="13"/>
      <c r="L69" s="13">
        <v>18850</v>
      </c>
      <c r="M69" s="13">
        <f>L69/(1+J69)</f>
        <v>16194.158075601375</v>
      </c>
      <c r="N69" s="13">
        <v>6.16</v>
      </c>
      <c r="O69" s="19">
        <f>N69*2.54/2</f>
        <v>7.8232</v>
      </c>
      <c r="P69" s="20">
        <f>3.1416*O69*O69*H69*30.48</f>
        <v>8790.750949126164</v>
      </c>
      <c r="Q69" s="16">
        <f>M69/P69</f>
        <v>1.8421814210549485</v>
      </c>
      <c r="R69" s="16">
        <f>H69/C69</f>
        <v>0.1851851851851852</v>
      </c>
      <c r="S69" s="16">
        <f>Q69*R69</f>
        <v>0.34114470760276827</v>
      </c>
      <c r="T69" s="17"/>
    </row>
    <row r="70" spans="1:20" ht="11.25">
      <c r="A70" s="18"/>
      <c r="B70" s="12"/>
      <c r="C70" s="14"/>
      <c r="D70" s="73"/>
      <c r="E70" s="73"/>
      <c r="F70" s="13"/>
      <c r="G70" s="13"/>
      <c r="H70" s="13"/>
      <c r="I70" s="16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1:20" ht="11.25">
      <c r="A71" s="11"/>
      <c r="B71" s="12" t="s">
        <v>28</v>
      </c>
      <c r="C71" s="13"/>
      <c r="D71" s="73">
        <v>484.6</v>
      </c>
      <c r="E71" s="73">
        <v>488.8</v>
      </c>
      <c r="F71" s="14">
        <v>486.9</v>
      </c>
      <c r="G71" s="14">
        <v>488.5</v>
      </c>
      <c r="H71" s="15">
        <f>G71-F71</f>
        <v>1.6000000000000227</v>
      </c>
      <c r="I71" s="16">
        <f>H71/H72</f>
        <v>1</v>
      </c>
      <c r="J71" s="16"/>
      <c r="K71" s="13">
        <v>0.16399999999999998</v>
      </c>
      <c r="L71" s="13"/>
      <c r="M71" s="13"/>
      <c r="N71" s="13"/>
      <c r="O71" s="13"/>
      <c r="P71" s="13"/>
      <c r="Q71" s="13"/>
      <c r="R71" s="13"/>
      <c r="S71" s="13"/>
      <c r="T71" s="17"/>
    </row>
    <row r="72" spans="1:20" ht="11.25">
      <c r="A72" s="18">
        <v>4</v>
      </c>
      <c r="B72" s="12" t="s">
        <v>23</v>
      </c>
      <c r="C72" s="14">
        <v>8.1</v>
      </c>
      <c r="D72" s="73">
        <v>486.9</v>
      </c>
      <c r="E72" s="73">
        <v>488.5</v>
      </c>
      <c r="F72" s="13"/>
      <c r="G72" s="13"/>
      <c r="H72" s="15">
        <f>E72-D72</f>
        <v>1.6000000000000227</v>
      </c>
      <c r="I72" s="16"/>
      <c r="J72" s="16">
        <f>I71*K71</f>
        <v>0.16399999999999998</v>
      </c>
      <c r="K72" s="13"/>
      <c r="L72" s="13">
        <v>19000</v>
      </c>
      <c r="M72" s="13">
        <f>L72/(1+J72)</f>
        <v>16323.02405498282</v>
      </c>
      <c r="N72" s="13">
        <v>6.16</v>
      </c>
      <c r="O72" s="19">
        <f>N72*2.54/2</f>
        <v>7.8232</v>
      </c>
      <c r="P72" s="20">
        <f>3.1416*O72*O72*H72*30.48</f>
        <v>9376.801012401374</v>
      </c>
      <c r="Q72" s="16">
        <f>M72/P72</f>
        <v>1.740788146553889</v>
      </c>
      <c r="R72" s="16">
        <f>H72/C72</f>
        <v>0.19753086419753368</v>
      </c>
      <c r="S72" s="16">
        <f>Q72*R72</f>
        <v>0.3438593869736126</v>
      </c>
      <c r="T72" s="17"/>
    </row>
    <row r="73" spans="1:20" ht="11.25">
      <c r="A73" s="18"/>
      <c r="B73" s="12"/>
      <c r="C73" s="14"/>
      <c r="D73" s="73"/>
      <c r="E73" s="73"/>
      <c r="F73" s="13"/>
      <c r="G73" s="13"/>
      <c r="H73" s="13"/>
      <c r="I73" s="16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1:20" ht="11.25">
      <c r="A74" s="11"/>
      <c r="B74" s="12" t="s">
        <v>28</v>
      </c>
      <c r="C74" s="13"/>
      <c r="D74" s="73">
        <v>484.6</v>
      </c>
      <c r="E74" s="73">
        <v>488.8</v>
      </c>
      <c r="F74" s="14">
        <v>488.5</v>
      </c>
      <c r="G74" s="14">
        <v>488.8</v>
      </c>
      <c r="H74" s="15">
        <f>G74-F74</f>
        <v>0.30000000000001137</v>
      </c>
      <c r="I74" s="16">
        <f>H74/H75</f>
        <v>0.2000000000000076</v>
      </c>
      <c r="J74" s="16"/>
      <c r="K74" s="13">
        <v>0.16399999999999998</v>
      </c>
      <c r="L74" s="13"/>
      <c r="M74" s="13"/>
      <c r="N74" s="13"/>
      <c r="O74" s="13"/>
      <c r="P74" s="13"/>
      <c r="Q74" s="13"/>
      <c r="R74" s="13"/>
      <c r="S74" s="13"/>
      <c r="T74" s="17"/>
    </row>
    <row r="75" spans="1:20" ht="11.25">
      <c r="A75" s="18">
        <v>4</v>
      </c>
      <c r="B75" s="12" t="s">
        <v>23</v>
      </c>
      <c r="C75" s="14">
        <v>8.1</v>
      </c>
      <c r="D75" s="73">
        <v>488.5</v>
      </c>
      <c r="E75" s="73">
        <v>490</v>
      </c>
      <c r="F75" s="13"/>
      <c r="G75" s="13"/>
      <c r="H75" s="15">
        <f>E75-D75</f>
        <v>1.5</v>
      </c>
      <c r="I75" s="16"/>
      <c r="J75" s="16">
        <f>I74*K74+I76*K76</f>
        <v>0.1312000000000003</v>
      </c>
      <c r="K75" s="13"/>
      <c r="L75" s="13">
        <v>17700</v>
      </c>
      <c r="M75" s="13">
        <f>L75/(1+J75)</f>
        <v>15647.100424328144</v>
      </c>
      <c r="N75" s="13">
        <v>6.16</v>
      </c>
      <c r="O75" s="19">
        <f>N75*2.54/2</f>
        <v>7.8232</v>
      </c>
      <c r="P75" s="20">
        <f>3.1416*O75*O75*H75*30.48</f>
        <v>8790.750949126164</v>
      </c>
      <c r="Q75" s="16">
        <f>M75/P75</f>
        <v>1.7799503722584165</v>
      </c>
      <c r="R75" s="16">
        <f>H75/C75</f>
        <v>0.1851851851851852</v>
      </c>
      <c r="S75" s="16">
        <f>Q75*R75</f>
        <v>0.3296204393071142</v>
      </c>
      <c r="T75" s="17"/>
    </row>
    <row r="76" spans="1:20" ht="11.25">
      <c r="A76" s="11"/>
      <c r="B76" s="12" t="s">
        <v>28</v>
      </c>
      <c r="C76" s="13"/>
      <c r="D76" s="73">
        <v>488.8</v>
      </c>
      <c r="E76" s="73">
        <v>491.8</v>
      </c>
      <c r="F76" s="14">
        <v>488.8</v>
      </c>
      <c r="G76" s="14">
        <v>490</v>
      </c>
      <c r="H76" s="15">
        <f>G76-F76</f>
        <v>1.1999999999999886</v>
      </c>
      <c r="I76" s="16">
        <f>H76/H75</f>
        <v>0.7999999999999924</v>
      </c>
      <c r="J76" s="16"/>
      <c r="K76" s="13">
        <v>0.123</v>
      </c>
      <c r="L76" s="13"/>
      <c r="M76" s="13"/>
      <c r="N76" s="13"/>
      <c r="O76" s="13"/>
      <c r="P76" s="13"/>
      <c r="Q76" s="13"/>
      <c r="R76" s="13"/>
      <c r="S76" s="13"/>
      <c r="T76" s="17"/>
    </row>
    <row r="77" spans="1:20" ht="11.25">
      <c r="A77" s="11"/>
      <c r="B77" s="12"/>
      <c r="C77" s="13"/>
      <c r="D77" s="73"/>
      <c r="E77" s="73"/>
      <c r="F77" s="13"/>
      <c r="G77" s="13"/>
      <c r="H77" s="13"/>
      <c r="I77" s="16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1:20" ht="11.25">
      <c r="A78" s="11"/>
      <c r="B78" s="12" t="s">
        <v>28</v>
      </c>
      <c r="C78" s="13"/>
      <c r="D78" s="73">
        <v>488.8</v>
      </c>
      <c r="E78" s="73">
        <v>491.8</v>
      </c>
      <c r="F78" s="14">
        <v>490</v>
      </c>
      <c r="G78" s="14">
        <v>491.8</v>
      </c>
      <c r="H78" s="15">
        <f>G78-F78</f>
        <v>1.8000000000000114</v>
      </c>
      <c r="I78" s="16">
        <f>H78/H79</f>
        <v>1</v>
      </c>
      <c r="J78" s="16"/>
      <c r="K78" s="13">
        <v>0.123</v>
      </c>
      <c r="L78" s="13"/>
      <c r="M78" s="13"/>
      <c r="N78" s="13"/>
      <c r="O78" s="13"/>
      <c r="P78" s="13"/>
      <c r="Q78" s="13"/>
      <c r="R78" s="13"/>
      <c r="S78" s="13"/>
      <c r="T78" s="17"/>
    </row>
    <row r="79" spans="1:20" ht="12" thickBot="1">
      <c r="A79" s="18">
        <v>4</v>
      </c>
      <c r="B79" s="12" t="s">
        <v>23</v>
      </c>
      <c r="C79" s="14">
        <v>8.1</v>
      </c>
      <c r="D79" s="73">
        <v>490</v>
      </c>
      <c r="E79" s="73">
        <v>491.8</v>
      </c>
      <c r="F79" s="13"/>
      <c r="G79" s="13"/>
      <c r="H79" s="15">
        <f>E79-D79</f>
        <v>1.8000000000000114</v>
      </c>
      <c r="I79" s="16"/>
      <c r="J79" s="16">
        <f>I78*K78</f>
        <v>0.123</v>
      </c>
      <c r="K79" s="13"/>
      <c r="L79" s="13">
        <v>19550</v>
      </c>
      <c r="M79" s="13">
        <f>L79/(1+J79)</f>
        <v>17408.72662511131</v>
      </c>
      <c r="N79" s="13">
        <v>6.16</v>
      </c>
      <c r="O79" s="19">
        <f>N79*2.54/2</f>
        <v>7.8232</v>
      </c>
      <c r="P79" s="20">
        <f>3.1416*O79*O79*H79*30.48</f>
        <v>10548.901138951464</v>
      </c>
      <c r="Q79" s="16">
        <f>M79/P79</f>
        <v>1.6502881575816624</v>
      </c>
      <c r="R79" s="16">
        <f>H79/C79</f>
        <v>0.22222222222222363</v>
      </c>
      <c r="S79" s="64">
        <f>Q79*R79</f>
        <v>0.3667307016848162</v>
      </c>
      <c r="T79" s="17"/>
    </row>
    <row r="80" spans="1:20" ht="12" thickBot="1">
      <c r="A80" s="18"/>
      <c r="B80" s="12"/>
      <c r="C80" s="14"/>
      <c r="D80" s="73"/>
      <c r="E80" s="73"/>
      <c r="F80" s="13"/>
      <c r="G80" s="13"/>
      <c r="H80" s="13"/>
      <c r="I80" s="16"/>
      <c r="J80" s="16"/>
      <c r="K80" s="13"/>
      <c r="L80" s="13"/>
      <c r="M80" s="13"/>
      <c r="N80" s="13"/>
      <c r="O80" s="13"/>
      <c r="P80" s="13"/>
      <c r="Q80" s="13"/>
      <c r="R80" s="62"/>
      <c r="S80" s="65">
        <f>SUM(S65:S79)</f>
        <v>1.7502213669094093</v>
      </c>
      <c r="T80" s="66">
        <v>0.3</v>
      </c>
    </row>
    <row r="81" spans="1:20" ht="11.25">
      <c r="A81" s="46"/>
      <c r="B81" s="47"/>
      <c r="C81" s="48"/>
      <c r="D81" s="74"/>
      <c r="E81" s="74"/>
      <c r="F81" s="48"/>
      <c r="G81" s="48"/>
      <c r="H81" s="49"/>
      <c r="I81" s="50"/>
      <c r="J81" s="50"/>
      <c r="K81" s="48"/>
      <c r="L81" s="48"/>
      <c r="M81" s="48"/>
      <c r="N81" s="48"/>
      <c r="O81" s="48"/>
      <c r="P81" s="48"/>
      <c r="Q81" s="48"/>
      <c r="R81" s="48"/>
      <c r="S81" s="59"/>
      <c r="T81" s="51"/>
    </row>
    <row r="82" spans="1:20" ht="11.25">
      <c r="A82" s="18"/>
      <c r="B82" s="12"/>
      <c r="C82" s="12"/>
      <c r="D82" s="73"/>
      <c r="E82" s="73"/>
      <c r="F82" s="13"/>
      <c r="G82" s="13"/>
      <c r="H82" s="13"/>
      <c r="I82" s="16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1:20" ht="11.25">
      <c r="A83" s="11"/>
      <c r="B83" s="12" t="s">
        <v>28</v>
      </c>
      <c r="C83" s="13"/>
      <c r="D83" s="73">
        <v>492.1</v>
      </c>
      <c r="E83" s="73">
        <v>493.8</v>
      </c>
      <c r="F83" s="14">
        <v>492.1</v>
      </c>
      <c r="G83" s="14">
        <v>492.7</v>
      </c>
      <c r="H83" s="15">
        <f>G83-F83</f>
        <v>0.5999999999999659</v>
      </c>
      <c r="I83" s="16">
        <f>H83/H84</f>
        <v>1</v>
      </c>
      <c r="J83" s="16"/>
      <c r="K83" s="13">
        <v>0.16</v>
      </c>
      <c r="L83" s="13"/>
      <c r="M83" s="13"/>
      <c r="N83" s="13"/>
      <c r="O83" s="13"/>
      <c r="P83" s="13"/>
      <c r="Q83" s="13"/>
      <c r="R83" s="13"/>
      <c r="S83" s="13"/>
      <c r="T83" s="17"/>
    </row>
    <row r="84" spans="1:20" ht="11.25">
      <c r="A84" s="18">
        <v>5</v>
      </c>
      <c r="B84" s="12" t="s">
        <v>23</v>
      </c>
      <c r="C84" s="14">
        <v>2.099999999999966</v>
      </c>
      <c r="D84" s="73">
        <v>492.1</v>
      </c>
      <c r="E84" s="73">
        <v>492.7</v>
      </c>
      <c r="F84" s="13"/>
      <c r="G84" s="13"/>
      <c r="H84" s="15">
        <f>E84-D84</f>
        <v>0.5999999999999659</v>
      </c>
      <c r="I84" s="16"/>
      <c r="J84" s="16">
        <f>I83*K83</f>
        <v>0.16</v>
      </c>
      <c r="K84" s="13"/>
      <c r="L84" s="13">
        <v>8050</v>
      </c>
      <c r="M84" s="13">
        <f>L84/(1+J84)</f>
        <v>6939.6551724137935</v>
      </c>
      <c r="N84" s="13">
        <v>6.16</v>
      </c>
      <c r="O84" s="19">
        <f>N84*2.54/2</f>
        <v>7.8232</v>
      </c>
      <c r="P84" s="20">
        <f>3.1416*O84*O84*H84*30.48</f>
        <v>3516.3003796502653</v>
      </c>
      <c r="Q84" s="16">
        <f>M84/P84</f>
        <v>1.9735672221222518</v>
      </c>
      <c r="R84" s="16">
        <f>H84/C84</f>
        <v>0.2857142857142741</v>
      </c>
      <c r="S84" s="16">
        <f>Q84*R84</f>
        <v>0.5638763491777633</v>
      </c>
      <c r="T84" s="17"/>
    </row>
    <row r="85" spans="1:20" ht="11.25">
      <c r="A85" s="18"/>
      <c r="B85" s="12"/>
      <c r="C85" s="14"/>
      <c r="D85" s="73"/>
      <c r="E85" s="73"/>
      <c r="F85" s="13"/>
      <c r="G85" s="13"/>
      <c r="H85" s="13"/>
      <c r="I85" s="16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1:20" ht="11.25">
      <c r="A86" s="11"/>
      <c r="B86" s="12" t="s">
        <v>28</v>
      </c>
      <c r="C86" s="13"/>
      <c r="D86" s="73">
        <v>492.1</v>
      </c>
      <c r="E86" s="73">
        <v>493.8</v>
      </c>
      <c r="F86" s="14">
        <v>492.7</v>
      </c>
      <c r="G86" s="14">
        <v>493.8</v>
      </c>
      <c r="H86" s="15">
        <f>G86-F86</f>
        <v>1.1000000000000227</v>
      </c>
      <c r="I86" s="16">
        <f>H86/H87</f>
        <v>0.7333333333333485</v>
      </c>
      <c r="J86" s="16"/>
      <c r="K86" s="13">
        <v>0.16</v>
      </c>
      <c r="L86" s="13"/>
      <c r="M86" s="13"/>
      <c r="N86" s="13"/>
      <c r="O86" s="13"/>
      <c r="P86" s="13"/>
      <c r="Q86" s="13"/>
      <c r="R86" s="13"/>
      <c r="S86" s="13"/>
      <c r="T86" s="17"/>
    </row>
    <row r="87" spans="1:20" ht="11.25">
      <c r="A87" s="18">
        <v>5</v>
      </c>
      <c r="B87" s="12" t="s">
        <v>23</v>
      </c>
      <c r="C87" s="14">
        <v>2.099999999999966</v>
      </c>
      <c r="D87" s="73">
        <v>492.7</v>
      </c>
      <c r="E87" s="73">
        <v>494.2</v>
      </c>
      <c r="F87" s="13"/>
      <c r="G87" s="13"/>
      <c r="H87" s="15">
        <f>E87-D87</f>
        <v>1.5</v>
      </c>
      <c r="I87" s="16"/>
      <c r="J87" s="16">
        <f>I86*K86+I88*K88</f>
        <v>0.15600000000000022</v>
      </c>
      <c r="K87" s="13"/>
      <c r="L87" s="13">
        <v>18400</v>
      </c>
      <c r="M87" s="13">
        <f>L87/(1+J87)</f>
        <v>15916.955017301036</v>
      </c>
      <c r="N87" s="13">
        <v>6.16</v>
      </c>
      <c r="O87" s="19">
        <f>N87*2.54/2</f>
        <v>7.8232</v>
      </c>
      <c r="P87" s="20">
        <f>3.1416*O87*O87*H87*30.48</f>
        <v>8790.750949126164</v>
      </c>
      <c r="Q87" s="16">
        <f>M87/P87</f>
        <v>1.810647930923722</v>
      </c>
      <c r="R87" s="16">
        <f>H87/C87</f>
        <v>0.7142857142857258</v>
      </c>
      <c r="S87" s="16">
        <f>Q87*R87</f>
        <v>1.2933199506598223</v>
      </c>
      <c r="T87" s="17"/>
    </row>
    <row r="88" spans="1:20" ht="12" thickBot="1">
      <c r="A88" s="11"/>
      <c r="B88" s="12" t="s">
        <v>28</v>
      </c>
      <c r="C88" s="13"/>
      <c r="D88" s="73">
        <v>493.8</v>
      </c>
      <c r="E88" s="73">
        <v>494.6</v>
      </c>
      <c r="F88" s="14">
        <v>493.8</v>
      </c>
      <c r="G88" s="14">
        <v>494.2</v>
      </c>
      <c r="H88" s="15">
        <f>G88-F88</f>
        <v>0.39999999999997726</v>
      </c>
      <c r="I88" s="16">
        <f>H88/H87</f>
        <v>0.2666666666666515</v>
      </c>
      <c r="J88" s="16"/>
      <c r="K88" s="13">
        <v>0.145</v>
      </c>
      <c r="L88" s="13"/>
      <c r="M88" s="13"/>
      <c r="N88" s="13"/>
      <c r="O88" s="13"/>
      <c r="P88" s="13"/>
      <c r="Q88" s="13"/>
      <c r="R88" s="13"/>
      <c r="S88" s="68"/>
      <c r="T88" s="17"/>
    </row>
    <row r="89" spans="1:20" ht="12" thickBot="1">
      <c r="A89" s="11"/>
      <c r="B89" s="12"/>
      <c r="C89" s="13"/>
      <c r="D89" s="73"/>
      <c r="E89" s="73"/>
      <c r="F89" s="13"/>
      <c r="G89" s="13"/>
      <c r="H89" s="13"/>
      <c r="I89" s="16"/>
      <c r="J89" s="16"/>
      <c r="K89" s="13"/>
      <c r="L89" s="13"/>
      <c r="M89" s="13"/>
      <c r="N89" s="13"/>
      <c r="O89" s="13"/>
      <c r="P89" s="13"/>
      <c r="Q89" s="13"/>
      <c r="R89" s="62"/>
      <c r="S89" s="65">
        <f>SUM(S84:S87)</f>
        <v>1.8571962998375855</v>
      </c>
      <c r="T89" s="63">
        <v>0</v>
      </c>
    </row>
    <row r="90" spans="1:20" s="7" customFormat="1" ht="11.25">
      <c r="A90" s="46"/>
      <c r="B90" s="47"/>
      <c r="C90" s="48"/>
      <c r="D90" s="74"/>
      <c r="E90" s="74"/>
      <c r="F90" s="48"/>
      <c r="G90" s="48"/>
      <c r="H90" s="49"/>
      <c r="I90" s="50"/>
      <c r="J90" s="50"/>
      <c r="K90" s="48"/>
      <c r="L90" s="48"/>
      <c r="M90" s="48"/>
      <c r="N90" s="48"/>
      <c r="O90" s="48"/>
      <c r="P90" s="48"/>
      <c r="Q90" s="48"/>
      <c r="R90" s="48"/>
      <c r="S90" s="59"/>
      <c r="T90" s="51"/>
    </row>
    <row r="91" spans="1:20" ht="11.25">
      <c r="A91" s="11"/>
      <c r="B91" s="12" t="s">
        <v>28</v>
      </c>
      <c r="C91" s="13"/>
      <c r="D91" s="73">
        <v>493.8</v>
      </c>
      <c r="E91" s="73">
        <v>494.6</v>
      </c>
      <c r="F91" s="14">
        <v>494.2</v>
      </c>
      <c r="G91" s="14">
        <v>494.6</v>
      </c>
      <c r="H91" s="15">
        <f>G91-F91</f>
        <v>0.4000000000000341</v>
      </c>
      <c r="I91" s="16">
        <f>H91/H92</f>
        <v>1</v>
      </c>
      <c r="J91" s="16"/>
      <c r="K91" s="13">
        <v>0.145</v>
      </c>
      <c r="L91" s="13"/>
      <c r="M91" s="13"/>
      <c r="N91" s="13"/>
      <c r="O91" s="13"/>
      <c r="P91" s="13"/>
      <c r="Q91" s="13"/>
      <c r="R91" s="13"/>
      <c r="S91" s="13"/>
      <c r="T91" s="17"/>
    </row>
    <row r="92" spans="1:20" ht="11.25">
      <c r="A92" s="18">
        <v>6</v>
      </c>
      <c r="B92" s="12" t="s">
        <v>23</v>
      </c>
      <c r="C92" s="14">
        <v>10</v>
      </c>
      <c r="D92" s="73">
        <v>494.2</v>
      </c>
      <c r="E92" s="73">
        <v>494.6</v>
      </c>
      <c r="F92" s="13"/>
      <c r="G92" s="13"/>
      <c r="H92" s="15">
        <f>E92-D92</f>
        <v>0.4000000000000341</v>
      </c>
      <c r="I92" s="16"/>
      <c r="J92" s="16">
        <f>I91*K91</f>
        <v>0.145</v>
      </c>
      <c r="K92" s="13"/>
      <c r="L92" s="13">
        <v>4350</v>
      </c>
      <c r="M92" s="13">
        <f>L92/(1+J92)</f>
        <v>3799.126637554585</v>
      </c>
      <c r="N92" s="13">
        <v>6.16</v>
      </c>
      <c r="O92" s="19">
        <f>N92*2.54/2</f>
        <v>7.8232</v>
      </c>
      <c r="P92" s="20">
        <f>3.1416*O92*O92*H92*30.48</f>
        <v>2344.2002531005105</v>
      </c>
      <c r="Q92" s="16">
        <f>M92/P92</f>
        <v>1.6206493589998314</v>
      </c>
      <c r="R92" s="16">
        <f>H92/C92</f>
        <v>0.04000000000000341</v>
      </c>
      <c r="S92" s="16">
        <f>Q92*R92</f>
        <v>0.06482597435999878</v>
      </c>
      <c r="T92" s="17"/>
    </row>
    <row r="93" spans="1:20" ht="11.25">
      <c r="A93" s="18"/>
      <c r="B93" s="12"/>
      <c r="C93" s="14"/>
      <c r="D93" s="73"/>
      <c r="E93" s="73"/>
      <c r="F93" s="13"/>
      <c r="G93" s="13"/>
      <c r="H93" s="13"/>
      <c r="I93" s="16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1:20" ht="11.25">
      <c r="A94" s="11"/>
      <c r="B94" s="12" t="s">
        <v>28</v>
      </c>
      <c r="C94" s="13"/>
      <c r="D94" s="73">
        <v>494.6</v>
      </c>
      <c r="E94" s="73">
        <v>497.2</v>
      </c>
      <c r="F94" s="14">
        <v>494.6</v>
      </c>
      <c r="G94" s="14">
        <v>496.3</v>
      </c>
      <c r="H94" s="15">
        <f>G94-F94</f>
        <v>1.6999999999999886</v>
      </c>
      <c r="I94" s="16">
        <f>H94/H95</f>
        <v>1</v>
      </c>
      <c r="J94" s="16"/>
      <c r="K94" s="13">
        <v>0.173</v>
      </c>
      <c r="L94" s="13"/>
      <c r="M94" s="13"/>
      <c r="N94" s="13"/>
      <c r="O94" s="13"/>
      <c r="P94" s="13"/>
      <c r="Q94" s="13"/>
      <c r="R94" s="13"/>
      <c r="S94" s="13"/>
      <c r="T94" s="17"/>
    </row>
    <row r="95" spans="1:20" ht="11.25">
      <c r="A95" s="18">
        <v>6</v>
      </c>
      <c r="B95" s="12" t="s">
        <v>23</v>
      </c>
      <c r="C95" s="14">
        <v>10</v>
      </c>
      <c r="D95" s="73">
        <v>494.6</v>
      </c>
      <c r="E95" s="73">
        <v>496.3</v>
      </c>
      <c r="F95" s="13"/>
      <c r="G95" s="13"/>
      <c r="H95" s="15">
        <f>E95-D95</f>
        <v>1.6999999999999886</v>
      </c>
      <c r="I95" s="16"/>
      <c r="J95" s="16">
        <f>I94*K94</f>
        <v>0.173</v>
      </c>
      <c r="K95" s="13"/>
      <c r="L95" s="13">
        <v>23300</v>
      </c>
      <c r="M95" s="13">
        <f>L95/(1+J95)</f>
        <v>19863.597612958227</v>
      </c>
      <c r="N95" s="13">
        <v>6.16</v>
      </c>
      <c r="O95" s="19">
        <f>N95*2.54/2</f>
        <v>7.8232</v>
      </c>
      <c r="P95" s="20">
        <f>3.1416*O95*O95*H95*30.48</f>
        <v>9962.851075676252</v>
      </c>
      <c r="Q95" s="16">
        <f>M95/P95</f>
        <v>1.9937663889661161</v>
      </c>
      <c r="R95" s="16">
        <f>H95/C95</f>
        <v>0.16999999999999887</v>
      </c>
      <c r="S95" s="16">
        <f>Q95*R95</f>
        <v>0.3389402861242375</v>
      </c>
      <c r="T95" s="17"/>
    </row>
    <row r="96" spans="1:20" ht="11.25">
      <c r="A96" s="18"/>
      <c r="B96" s="12"/>
      <c r="C96" s="14"/>
      <c r="D96" s="73"/>
      <c r="E96" s="73"/>
      <c r="F96" s="13"/>
      <c r="G96" s="13"/>
      <c r="H96" s="13"/>
      <c r="I96" s="16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1:20" ht="11.25">
      <c r="A97" s="11"/>
      <c r="B97" s="12" t="s">
        <v>28</v>
      </c>
      <c r="C97" s="13"/>
      <c r="D97" s="73">
        <v>494.6</v>
      </c>
      <c r="E97" s="73">
        <v>497.2</v>
      </c>
      <c r="F97" s="14">
        <v>496.3</v>
      </c>
      <c r="G97" s="14">
        <v>497.2</v>
      </c>
      <c r="H97" s="15">
        <f>G97-F97</f>
        <v>0.8999999999999773</v>
      </c>
      <c r="I97" s="16">
        <f>H97/H98</f>
        <v>0.642857142857137</v>
      </c>
      <c r="J97" s="16"/>
      <c r="K97" s="13">
        <v>0.173</v>
      </c>
      <c r="L97" s="13"/>
      <c r="M97" s="13"/>
      <c r="N97" s="13"/>
      <c r="O97" s="13"/>
      <c r="P97" s="13"/>
      <c r="Q97" s="13"/>
      <c r="R97" s="13"/>
      <c r="S97" s="13"/>
      <c r="T97" s="17"/>
    </row>
    <row r="98" spans="1:20" ht="11.25">
      <c r="A98" s="18">
        <v>6</v>
      </c>
      <c r="B98" s="12" t="s">
        <v>23</v>
      </c>
      <c r="C98" s="14">
        <v>10</v>
      </c>
      <c r="D98" s="73">
        <v>496.3</v>
      </c>
      <c r="E98" s="73">
        <v>497.7</v>
      </c>
      <c r="F98" s="13"/>
      <c r="G98" s="13"/>
      <c r="H98" s="15">
        <f>E98-D98</f>
        <v>1.3999999999999773</v>
      </c>
      <c r="I98" s="16"/>
      <c r="J98" s="16">
        <f>I97*K97+I99*K99</f>
        <v>0.16657142857142845</v>
      </c>
      <c r="K98" s="13"/>
      <c r="L98" s="13">
        <v>17800</v>
      </c>
      <c r="M98" s="13">
        <f>L98/(1+J98)</f>
        <v>15258.388439872646</v>
      </c>
      <c r="N98" s="13">
        <v>6.16</v>
      </c>
      <c r="O98" s="19">
        <f>N98*2.54/2</f>
        <v>7.8232</v>
      </c>
      <c r="P98" s="20">
        <f>3.1416*O98*O98*H98*30.48</f>
        <v>8204.700885850953</v>
      </c>
      <c r="Q98" s="16">
        <f>M98/P98</f>
        <v>1.8597129440984026</v>
      </c>
      <c r="R98" s="16">
        <f>H98/C98</f>
        <v>0.13999999999999774</v>
      </c>
      <c r="S98" s="16">
        <f>Q98*R98</f>
        <v>0.26035981217377213</v>
      </c>
      <c r="T98" s="17"/>
    </row>
    <row r="99" spans="1:20" ht="11.25">
      <c r="A99" s="11"/>
      <c r="B99" s="12" t="s">
        <v>28</v>
      </c>
      <c r="C99" s="13"/>
      <c r="D99" s="73">
        <v>497.2</v>
      </c>
      <c r="E99" s="73">
        <v>499.6</v>
      </c>
      <c r="F99" s="14">
        <v>497.2</v>
      </c>
      <c r="G99" s="14">
        <v>497.7</v>
      </c>
      <c r="H99" s="15">
        <f>G99-F99</f>
        <v>0.5</v>
      </c>
      <c r="I99" s="16">
        <f>H99/H98</f>
        <v>0.3571428571428629</v>
      </c>
      <c r="J99" s="16"/>
      <c r="K99" s="13">
        <v>0.155</v>
      </c>
      <c r="L99" s="13"/>
      <c r="M99" s="13"/>
      <c r="N99" s="13"/>
      <c r="O99" s="13"/>
      <c r="P99" s="13"/>
      <c r="Q99" s="13"/>
      <c r="R99" s="13"/>
      <c r="S99" s="13"/>
      <c r="T99" s="17"/>
    </row>
    <row r="100" spans="1:20" ht="11.25">
      <c r="A100" s="11"/>
      <c r="B100" s="12"/>
      <c r="C100" s="13"/>
      <c r="D100" s="73"/>
      <c r="E100" s="73"/>
      <c r="F100" s="13"/>
      <c r="G100" s="13"/>
      <c r="H100" s="13"/>
      <c r="I100" s="16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1:20" ht="11.25">
      <c r="A101" s="11"/>
      <c r="B101" s="12" t="s">
        <v>28</v>
      </c>
      <c r="C101" s="13"/>
      <c r="D101" s="73">
        <v>497.2</v>
      </c>
      <c r="E101" s="73">
        <v>499.6</v>
      </c>
      <c r="F101" s="14">
        <v>497.7</v>
      </c>
      <c r="G101" s="14">
        <v>499.3</v>
      </c>
      <c r="H101" s="15">
        <f>G101-F101</f>
        <v>1.6000000000000227</v>
      </c>
      <c r="I101" s="16">
        <f>H101/H102</f>
        <v>1</v>
      </c>
      <c r="J101" s="16"/>
      <c r="K101" s="13">
        <v>0.155</v>
      </c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1:20" ht="11.25">
      <c r="A102" s="18">
        <v>6</v>
      </c>
      <c r="B102" s="12" t="s">
        <v>23</v>
      </c>
      <c r="C102" s="14">
        <v>10</v>
      </c>
      <c r="D102" s="73">
        <v>497.7</v>
      </c>
      <c r="E102" s="73">
        <v>499.3</v>
      </c>
      <c r="F102" s="13"/>
      <c r="G102" s="13"/>
      <c r="H102" s="15">
        <f>E102-D102</f>
        <v>1.6000000000000227</v>
      </c>
      <c r="I102" s="16"/>
      <c r="J102" s="16">
        <f>I101*K101</f>
        <v>0.155</v>
      </c>
      <c r="K102" s="13"/>
      <c r="L102" s="13">
        <v>20500</v>
      </c>
      <c r="M102" s="13">
        <f>L102/(1+J102)</f>
        <v>17748.91774891775</v>
      </c>
      <c r="N102" s="13">
        <v>6.16</v>
      </c>
      <c r="O102" s="19">
        <f>N102*2.54/2</f>
        <v>7.8232</v>
      </c>
      <c r="P102" s="20">
        <f>3.1416*O102*O102*H102*30.48</f>
        <v>9376.801012401374</v>
      </c>
      <c r="Q102" s="16">
        <f>M102/P102</f>
        <v>1.892854260791474</v>
      </c>
      <c r="R102" s="16">
        <f>H102/C102</f>
        <v>0.16000000000000228</v>
      </c>
      <c r="S102" s="16">
        <f>Q102*R102</f>
        <v>0.30285668172664015</v>
      </c>
      <c r="T102" s="17"/>
    </row>
    <row r="103" spans="1:20" ht="11.25">
      <c r="A103" s="18"/>
      <c r="B103" s="12"/>
      <c r="C103" s="14"/>
      <c r="D103" s="73"/>
      <c r="E103" s="73"/>
      <c r="F103" s="13"/>
      <c r="G103" s="13"/>
      <c r="H103" s="13"/>
      <c r="I103" s="16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1:20" ht="11.25">
      <c r="A104" s="11"/>
      <c r="B104" s="12" t="s">
        <v>28</v>
      </c>
      <c r="C104" s="13"/>
      <c r="D104" s="73">
        <v>497.2</v>
      </c>
      <c r="E104" s="73">
        <v>499.6</v>
      </c>
      <c r="F104" s="14">
        <v>499.3</v>
      </c>
      <c r="G104" s="14">
        <v>499.6</v>
      </c>
      <c r="H104" s="15">
        <f>G104-F104</f>
        <v>0.30000000000001137</v>
      </c>
      <c r="I104" s="16">
        <f>H104/H105</f>
        <v>0.1875000000000111</v>
      </c>
      <c r="J104" s="16"/>
      <c r="K104" s="13">
        <v>0.155</v>
      </c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1:20" ht="11.25">
      <c r="A105" s="18">
        <v>6</v>
      </c>
      <c r="B105" s="12" t="s">
        <v>23</v>
      </c>
      <c r="C105" s="14">
        <v>10</v>
      </c>
      <c r="D105" s="73">
        <v>499.3</v>
      </c>
      <c r="E105" s="73">
        <v>500.9</v>
      </c>
      <c r="F105" s="13"/>
      <c r="G105" s="13"/>
      <c r="H105" s="15">
        <f>E105-D105</f>
        <v>1.599999999999966</v>
      </c>
      <c r="I105" s="16"/>
      <c r="J105" s="16">
        <f>I104*K104+I106*K106</f>
        <v>0.12412500000000043</v>
      </c>
      <c r="K105" s="13"/>
      <c r="L105" s="13">
        <v>18750</v>
      </c>
      <c r="M105" s="13">
        <f>L105/(1+J105)</f>
        <v>16679.639719782044</v>
      </c>
      <c r="N105" s="13">
        <v>6.16</v>
      </c>
      <c r="O105" s="19">
        <f>N105*2.54/2</f>
        <v>7.8232</v>
      </c>
      <c r="P105" s="20">
        <f>3.1416*O105*O105*H105*30.48</f>
        <v>9376.801012401042</v>
      </c>
      <c r="Q105" s="16">
        <f>M105/P105</f>
        <v>1.7788198446061536</v>
      </c>
      <c r="R105" s="16">
        <f>H105/C105</f>
        <v>0.1599999999999966</v>
      </c>
      <c r="S105" s="16">
        <f>Q105*R105</f>
        <v>0.28461117513697853</v>
      </c>
      <c r="T105" s="17"/>
    </row>
    <row r="106" spans="1:20" ht="11.25">
      <c r="A106" s="11"/>
      <c r="B106" s="12" t="s">
        <v>28</v>
      </c>
      <c r="C106" s="13"/>
      <c r="D106" s="73">
        <v>499.6</v>
      </c>
      <c r="E106" s="73">
        <v>501.4</v>
      </c>
      <c r="F106" s="14">
        <v>499.6</v>
      </c>
      <c r="G106" s="14">
        <v>500.9</v>
      </c>
      <c r="H106" s="15">
        <f>G106-F106</f>
        <v>1.2999999999999545</v>
      </c>
      <c r="I106" s="16">
        <f>H106/H105</f>
        <v>0.8124999999999889</v>
      </c>
      <c r="J106" s="16"/>
      <c r="K106" s="13">
        <v>0.117</v>
      </c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1:20" ht="11.25">
      <c r="A107" s="11"/>
      <c r="B107" s="12"/>
      <c r="C107" s="13"/>
      <c r="D107" s="73"/>
      <c r="E107" s="73"/>
      <c r="F107" s="13"/>
      <c r="G107" s="13"/>
      <c r="H107" s="13"/>
      <c r="I107" s="16"/>
      <c r="J107" s="16"/>
      <c r="K107" s="13"/>
      <c r="L107" s="13"/>
      <c r="M107" s="13"/>
      <c r="N107" s="13"/>
      <c r="O107" s="13"/>
      <c r="P107" s="13"/>
      <c r="Q107" s="13"/>
      <c r="R107" s="16"/>
      <c r="S107" s="13"/>
      <c r="T107" s="17"/>
    </row>
    <row r="108" spans="1:20" ht="11.25">
      <c r="A108" s="11"/>
      <c r="B108" s="12" t="s">
        <v>28</v>
      </c>
      <c r="C108" s="13"/>
      <c r="D108" s="73">
        <v>499.6</v>
      </c>
      <c r="E108" s="73">
        <v>501.4</v>
      </c>
      <c r="F108" s="14">
        <v>500.9</v>
      </c>
      <c r="G108" s="14">
        <v>501.4</v>
      </c>
      <c r="H108" s="15">
        <f>G108-F108</f>
        <v>0.5</v>
      </c>
      <c r="I108" s="16">
        <f>H108/H109</f>
        <v>0.31249999999999556</v>
      </c>
      <c r="J108" s="16"/>
      <c r="K108" s="13">
        <v>0.117</v>
      </c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1:20" ht="11.25">
      <c r="A109" s="18">
        <v>6</v>
      </c>
      <c r="B109" s="12" t="s">
        <v>23</v>
      </c>
      <c r="C109" s="14">
        <v>10</v>
      </c>
      <c r="D109" s="73">
        <v>500.9</v>
      </c>
      <c r="E109" s="73">
        <v>502.5</v>
      </c>
      <c r="F109" s="13"/>
      <c r="G109" s="13"/>
      <c r="H109" s="15">
        <f>E109-D109</f>
        <v>1.6000000000000227</v>
      </c>
      <c r="I109" s="16"/>
      <c r="J109" s="16">
        <f>I108*K108+I110*K110</f>
        <v>0.10324999999999991</v>
      </c>
      <c r="K109" s="13"/>
      <c r="L109" s="13">
        <v>16600</v>
      </c>
      <c r="M109" s="13">
        <f>L109/(1+J109)</f>
        <v>15046.45365964197</v>
      </c>
      <c r="N109" s="13">
        <v>6.16</v>
      </c>
      <c r="O109" s="19">
        <f>N109*2.54/2</f>
        <v>7.8232</v>
      </c>
      <c r="P109" s="20">
        <f>3.1416*O109*O109*H109*30.48</f>
        <v>9376.801012401374</v>
      </c>
      <c r="Q109" s="16">
        <f>M109/P109</f>
        <v>1.6046467915595248</v>
      </c>
      <c r="R109" s="16">
        <f>H109/C109</f>
        <v>0.16000000000000228</v>
      </c>
      <c r="S109" s="16">
        <f>Q109*R109</f>
        <v>0.2567434866495276</v>
      </c>
      <c r="T109" s="17"/>
    </row>
    <row r="110" spans="1:20" ht="11.25">
      <c r="A110" s="11"/>
      <c r="B110" s="12" t="s">
        <v>28</v>
      </c>
      <c r="C110" s="13"/>
      <c r="D110" s="73">
        <v>501.4</v>
      </c>
      <c r="E110" s="73">
        <v>504.2</v>
      </c>
      <c r="F110" s="14">
        <v>501.4</v>
      </c>
      <c r="G110" s="14">
        <v>502.5</v>
      </c>
      <c r="H110" s="15">
        <f>G110-F110</f>
        <v>1.1000000000000227</v>
      </c>
      <c r="I110" s="16">
        <f>H110/H109</f>
        <v>0.6875000000000044</v>
      </c>
      <c r="J110" s="16"/>
      <c r="K110" s="13">
        <v>0.097</v>
      </c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1:20" ht="11.25">
      <c r="A111" s="11"/>
      <c r="B111" s="12"/>
      <c r="C111" s="13"/>
      <c r="D111" s="73"/>
      <c r="E111" s="73"/>
      <c r="F111" s="13"/>
      <c r="G111" s="13"/>
      <c r="H111" s="13"/>
      <c r="I111" s="16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1:20" ht="11.25">
      <c r="A112" s="11"/>
      <c r="B112" s="12" t="s">
        <v>28</v>
      </c>
      <c r="C112" s="13"/>
      <c r="D112" s="73">
        <v>501.4</v>
      </c>
      <c r="E112" s="73">
        <v>504.2</v>
      </c>
      <c r="F112" s="14">
        <v>502.5</v>
      </c>
      <c r="G112" s="14">
        <v>504.2</v>
      </c>
      <c r="H112" s="15">
        <f>G112-F112</f>
        <v>1.6999999999999886</v>
      </c>
      <c r="I112" s="16">
        <f>H112/H113</f>
        <v>1</v>
      </c>
      <c r="J112" s="16"/>
      <c r="K112" s="13">
        <v>0.097</v>
      </c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1:20" ht="12" thickBot="1">
      <c r="A113" s="18">
        <v>6</v>
      </c>
      <c r="B113" s="12" t="s">
        <v>23</v>
      </c>
      <c r="C113" s="14">
        <v>10</v>
      </c>
      <c r="D113" s="73">
        <v>502.5</v>
      </c>
      <c r="E113" s="73">
        <v>504.2</v>
      </c>
      <c r="F113" s="13"/>
      <c r="G113" s="13"/>
      <c r="H113" s="15">
        <f>E113-D113</f>
        <v>1.6999999999999886</v>
      </c>
      <c r="I113" s="16"/>
      <c r="J113" s="16">
        <f>I112*K112</f>
        <v>0.097</v>
      </c>
      <c r="K113" s="13"/>
      <c r="L113" s="13">
        <v>17900</v>
      </c>
      <c r="M113" s="13">
        <f>L113/(1+J113)</f>
        <v>16317.228805834093</v>
      </c>
      <c r="N113" s="13">
        <v>6.16</v>
      </c>
      <c r="O113" s="19">
        <f>N113*2.54/2</f>
        <v>7.8232</v>
      </c>
      <c r="P113" s="20">
        <f>3.1416*O113*O113*H113*30.48</f>
        <v>9962.851075676252</v>
      </c>
      <c r="Q113" s="16">
        <f>M113/P113</f>
        <v>1.6378071580003541</v>
      </c>
      <c r="R113" s="16">
        <f>H113/C113</f>
        <v>0.16999999999999887</v>
      </c>
      <c r="S113" s="64">
        <f>Q113*R113</f>
        <v>0.27842721686005834</v>
      </c>
      <c r="T113" s="17"/>
    </row>
    <row r="114" spans="1:20" ht="12" thickBot="1">
      <c r="A114" s="18"/>
      <c r="B114" s="12"/>
      <c r="C114" s="14"/>
      <c r="D114" s="73"/>
      <c r="E114" s="73"/>
      <c r="F114" s="13"/>
      <c r="G114" s="13"/>
      <c r="H114" s="15"/>
      <c r="I114" s="16"/>
      <c r="J114" s="16"/>
      <c r="K114" s="13"/>
      <c r="L114" s="13"/>
      <c r="M114" s="13"/>
      <c r="N114" s="13"/>
      <c r="O114" s="19"/>
      <c r="P114" s="20"/>
      <c r="Q114" s="16"/>
      <c r="R114" s="67"/>
      <c r="S114" s="65">
        <f>SUM(S92:S113)</f>
        <v>1.7867646330312128</v>
      </c>
      <c r="T114" s="63">
        <v>0</v>
      </c>
    </row>
    <row r="115" spans="1:20" ht="11.25">
      <c r="A115" s="46"/>
      <c r="B115" s="47"/>
      <c r="C115" s="48"/>
      <c r="D115" s="74"/>
      <c r="E115" s="74"/>
      <c r="F115" s="48"/>
      <c r="G115" s="48"/>
      <c r="H115" s="49"/>
      <c r="I115" s="50"/>
      <c r="J115" s="50"/>
      <c r="K115" s="48"/>
      <c r="L115" s="48"/>
      <c r="M115" s="48"/>
      <c r="N115" s="48"/>
      <c r="O115" s="48"/>
      <c r="P115" s="48"/>
      <c r="Q115" s="48"/>
      <c r="R115" s="48"/>
      <c r="S115" s="59"/>
      <c r="T115" s="51"/>
    </row>
    <row r="116" spans="1:20" ht="11.25">
      <c r="A116" s="18"/>
      <c r="B116" s="12"/>
      <c r="C116" s="14"/>
      <c r="D116" s="73"/>
      <c r="E116" s="73"/>
      <c r="F116" s="22"/>
      <c r="G116" s="22"/>
      <c r="H116" s="22"/>
      <c r="I116" s="24"/>
      <c r="J116" s="24"/>
      <c r="K116" s="22"/>
      <c r="L116" s="22"/>
      <c r="M116" s="22"/>
      <c r="N116" s="22"/>
      <c r="O116" s="22"/>
      <c r="P116" s="22"/>
      <c r="Q116" s="22"/>
      <c r="R116" s="22"/>
      <c r="S116" s="22"/>
      <c r="T116" s="25"/>
    </row>
    <row r="117" spans="1:20" ht="11.25">
      <c r="A117" s="11"/>
      <c r="B117" s="12" t="s">
        <v>28</v>
      </c>
      <c r="C117" s="13"/>
      <c r="D117" s="73">
        <v>504.2</v>
      </c>
      <c r="E117" s="73">
        <v>505</v>
      </c>
      <c r="F117" s="14">
        <v>504.2</v>
      </c>
      <c r="G117" s="14">
        <v>505</v>
      </c>
      <c r="H117" s="15">
        <f>G117-F117</f>
        <v>0.8000000000000114</v>
      </c>
      <c r="I117" s="16">
        <f>H117/H118</f>
        <v>0.5</v>
      </c>
      <c r="J117" s="16"/>
      <c r="K117" s="13">
        <v>0.14600000000000002</v>
      </c>
      <c r="L117" s="13"/>
      <c r="M117" s="13"/>
      <c r="N117" s="13"/>
      <c r="O117" s="13"/>
      <c r="P117" s="13"/>
      <c r="Q117" s="13"/>
      <c r="R117" s="13"/>
      <c r="S117" s="13"/>
      <c r="T117" s="17"/>
    </row>
    <row r="118" spans="1:20" ht="11.25">
      <c r="A118" s="18">
        <v>7</v>
      </c>
      <c r="B118" s="12" t="s">
        <v>23</v>
      </c>
      <c r="C118" s="14">
        <v>4.900000000000034</v>
      </c>
      <c r="D118" s="73">
        <v>504.2</v>
      </c>
      <c r="E118" s="73">
        <v>505.8</v>
      </c>
      <c r="F118" s="13"/>
      <c r="G118" s="13"/>
      <c r="H118" s="15">
        <f>E118-D118</f>
        <v>1.6000000000000227</v>
      </c>
      <c r="I118" s="16"/>
      <c r="J118" s="16">
        <f>I117*K117+I119*K119</f>
        <v>0.14750000000000002</v>
      </c>
      <c r="K118" s="13"/>
      <c r="L118" s="13">
        <v>19300</v>
      </c>
      <c r="M118" s="13">
        <f>L118/(1+J118)</f>
        <v>16819.172113289762</v>
      </c>
      <c r="N118" s="13">
        <v>6.16</v>
      </c>
      <c r="O118" s="19">
        <f>N118*2.54/2</f>
        <v>7.8232</v>
      </c>
      <c r="P118" s="20">
        <f>3.1416*O118*O118*H118*30.48</f>
        <v>9376.801012401374</v>
      </c>
      <c r="Q118" s="16">
        <f>M118/P118</f>
        <v>1.7937004412320803</v>
      </c>
      <c r="R118" s="16">
        <f>H118/C118</f>
        <v>0.3265306122449003</v>
      </c>
      <c r="S118" s="16">
        <f>Q118*R118</f>
        <v>0.585698103259459</v>
      </c>
      <c r="T118" s="17"/>
    </row>
    <row r="119" spans="1:20" ht="11.25">
      <c r="A119" s="11"/>
      <c r="B119" s="12" t="s">
        <v>28</v>
      </c>
      <c r="C119" s="13"/>
      <c r="D119" s="73">
        <v>505</v>
      </c>
      <c r="E119" s="73">
        <v>509.1</v>
      </c>
      <c r="F119" s="14">
        <v>505</v>
      </c>
      <c r="G119" s="14">
        <v>505.8</v>
      </c>
      <c r="H119" s="15">
        <f>G119-F119</f>
        <v>0.8000000000000114</v>
      </c>
      <c r="I119" s="16">
        <f>H119/H118</f>
        <v>0.5</v>
      </c>
      <c r="J119" s="16"/>
      <c r="K119" s="13">
        <v>0.149</v>
      </c>
      <c r="L119" s="13"/>
      <c r="M119" s="13"/>
      <c r="N119" s="13"/>
      <c r="O119" s="13"/>
      <c r="P119" s="13"/>
      <c r="Q119" s="13"/>
      <c r="R119" s="13"/>
      <c r="S119" s="13"/>
      <c r="T119" s="17"/>
    </row>
    <row r="120" spans="1:20" ht="11.25">
      <c r="A120" s="11"/>
      <c r="B120" s="12"/>
      <c r="C120" s="13"/>
      <c r="D120" s="73"/>
      <c r="E120" s="73"/>
      <c r="F120" s="13"/>
      <c r="G120" s="13"/>
      <c r="H120" s="13"/>
      <c r="I120" s="16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7"/>
    </row>
    <row r="121" spans="1:20" ht="11.25">
      <c r="A121" s="11"/>
      <c r="B121" s="12" t="s">
        <v>28</v>
      </c>
      <c r="C121" s="13"/>
      <c r="D121" s="73">
        <v>505</v>
      </c>
      <c r="E121" s="73">
        <v>509.1</v>
      </c>
      <c r="F121" s="14">
        <v>505.8</v>
      </c>
      <c r="G121" s="14">
        <v>507.4</v>
      </c>
      <c r="H121" s="15">
        <f>G121-F121</f>
        <v>1.599999999999966</v>
      </c>
      <c r="I121" s="16">
        <f>H121/H122</f>
        <v>1</v>
      </c>
      <c r="J121" s="16"/>
      <c r="K121" s="13">
        <v>0.149</v>
      </c>
      <c r="L121" s="13"/>
      <c r="M121" s="13"/>
      <c r="N121" s="13"/>
      <c r="O121" s="13"/>
      <c r="P121" s="13"/>
      <c r="Q121" s="13"/>
      <c r="R121" s="13"/>
      <c r="S121" s="13"/>
      <c r="T121" s="17"/>
    </row>
    <row r="122" spans="1:20" ht="11.25">
      <c r="A122" s="18">
        <v>7</v>
      </c>
      <c r="B122" s="12" t="s">
        <v>23</v>
      </c>
      <c r="C122" s="14">
        <v>4.900000000000034</v>
      </c>
      <c r="D122" s="73">
        <v>505.8</v>
      </c>
      <c r="E122" s="73">
        <v>507.4</v>
      </c>
      <c r="F122" s="13"/>
      <c r="G122" s="13"/>
      <c r="H122" s="15">
        <f>E122-D122</f>
        <v>1.599999999999966</v>
      </c>
      <c r="I122" s="16"/>
      <c r="J122" s="16">
        <f>I121*K121</f>
        <v>0.149</v>
      </c>
      <c r="K122" s="13"/>
      <c r="L122" s="13">
        <v>21100</v>
      </c>
      <c r="M122" s="13">
        <f>L122/(1+J122)</f>
        <v>18363.79460400348</v>
      </c>
      <c r="N122" s="13">
        <v>6.16</v>
      </c>
      <c r="O122" s="19">
        <f>N122*2.54/2</f>
        <v>7.8232</v>
      </c>
      <c r="P122" s="20">
        <f>3.1416*O122*O122*H122*30.48</f>
        <v>9376.801012401042</v>
      </c>
      <c r="Q122" s="16">
        <f>M122/P122</f>
        <v>1.9584285279933877</v>
      </c>
      <c r="R122" s="16">
        <f>H122/C122</f>
        <v>0.3265306122448887</v>
      </c>
      <c r="S122" s="16">
        <f>Q122*R122</f>
        <v>0.6394868662835371</v>
      </c>
      <c r="T122" s="17"/>
    </row>
    <row r="123" spans="1:20" ht="11.25">
      <c r="A123" s="18"/>
      <c r="B123" s="12"/>
      <c r="C123" s="14"/>
      <c r="D123" s="73"/>
      <c r="E123" s="73"/>
      <c r="F123" s="13"/>
      <c r="G123" s="13"/>
      <c r="H123" s="13"/>
      <c r="I123" s="16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7"/>
    </row>
    <row r="124" spans="1:20" ht="11.25">
      <c r="A124" s="11"/>
      <c r="B124" s="12" t="s">
        <v>28</v>
      </c>
      <c r="C124" s="13"/>
      <c r="D124" s="73">
        <v>505</v>
      </c>
      <c r="E124" s="73">
        <v>509.1</v>
      </c>
      <c r="F124" s="14">
        <v>507.4</v>
      </c>
      <c r="G124" s="14">
        <v>509.1</v>
      </c>
      <c r="H124" s="15">
        <f>G124-F124</f>
        <v>1.7000000000000455</v>
      </c>
      <c r="I124" s="16">
        <f>H124/H125</f>
        <v>1</v>
      </c>
      <c r="J124" s="16"/>
      <c r="K124" s="13">
        <v>0.149</v>
      </c>
      <c r="L124" s="13"/>
      <c r="M124" s="13"/>
      <c r="N124" s="13"/>
      <c r="O124" s="13"/>
      <c r="P124" s="13"/>
      <c r="Q124" s="13"/>
      <c r="R124" s="13"/>
      <c r="S124" s="13"/>
      <c r="T124" s="17"/>
    </row>
    <row r="125" spans="1:20" ht="12" thickBot="1">
      <c r="A125" s="18">
        <v>7</v>
      </c>
      <c r="B125" s="12" t="s">
        <v>23</v>
      </c>
      <c r="C125" s="14">
        <v>4.900000000000034</v>
      </c>
      <c r="D125" s="73">
        <v>507.4</v>
      </c>
      <c r="E125" s="73">
        <v>509.1</v>
      </c>
      <c r="F125" s="13"/>
      <c r="G125" s="13"/>
      <c r="H125" s="15">
        <f>E125-D125</f>
        <v>1.7000000000000455</v>
      </c>
      <c r="I125" s="16"/>
      <c r="J125" s="16">
        <f>I124*K124</f>
        <v>0.149</v>
      </c>
      <c r="K125" s="13"/>
      <c r="L125" s="13">
        <v>18000</v>
      </c>
      <c r="M125" s="13">
        <f>L125/(1+J125)</f>
        <v>15665.796344647519</v>
      </c>
      <c r="N125" s="13">
        <v>6.16</v>
      </c>
      <c r="O125" s="19">
        <f>N125*2.54/2</f>
        <v>7.8232</v>
      </c>
      <c r="P125" s="20">
        <f>3.1416*O125*O125*H125*30.48</f>
        <v>9962.851075676585</v>
      </c>
      <c r="Q125" s="16">
        <f>M125/P125</f>
        <v>1.5724210093729263</v>
      </c>
      <c r="R125" s="16">
        <f>H125/C125</f>
        <v>0.34693877551021096</v>
      </c>
      <c r="S125" s="64">
        <f>Q125*R125</f>
        <v>0.545533819578373</v>
      </c>
      <c r="T125" s="17"/>
    </row>
    <row r="126" spans="1:20" ht="12" thickBot="1">
      <c r="A126" s="18"/>
      <c r="B126" s="12"/>
      <c r="C126" s="14"/>
      <c r="D126" s="73"/>
      <c r="E126" s="73"/>
      <c r="F126" s="13"/>
      <c r="G126" s="13"/>
      <c r="H126" s="15"/>
      <c r="I126" s="16"/>
      <c r="J126" s="16"/>
      <c r="K126" s="13"/>
      <c r="L126" s="13"/>
      <c r="M126" s="13"/>
      <c r="N126" s="13"/>
      <c r="O126" s="19"/>
      <c r="P126" s="20"/>
      <c r="Q126" s="16"/>
      <c r="R126" s="67"/>
      <c r="S126" s="65">
        <f>SUM(S118:S125)</f>
        <v>1.7707187891213692</v>
      </c>
      <c r="T126" s="63">
        <v>0</v>
      </c>
    </row>
    <row r="127" spans="1:20" ht="11.25">
      <c r="A127" s="46"/>
      <c r="B127" s="47"/>
      <c r="C127" s="48"/>
      <c r="D127" s="74"/>
      <c r="E127" s="74"/>
      <c r="F127" s="48"/>
      <c r="G127" s="48"/>
      <c r="H127" s="49"/>
      <c r="I127" s="50"/>
      <c r="J127" s="50"/>
      <c r="K127" s="48"/>
      <c r="L127" s="48"/>
      <c r="M127" s="48"/>
      <c r="N127" s="48"/>
      <c r="O127" s="48"/>
      <c r="P127" s="48"/>
      <c r="Q127" s="48"/>
      <c r="R127" s="48"/>
      <c r="S127" s="59"/>
      <c r="T127" s="51"/>
    </row>
    <row r="128" spans="1:20" ht="11.25">
      <c r="A128" s="18"/>
      <c r="B128" s="12"/>
      <c r="C128" s="14"/>
      <c r="D128" s="73"/>
      <c r="E128" s="73"/>
      <c r="F128" s="13"/>
      <c r="G128" s="13"/>
      <c r="H128" s="13"/>
      <c r="I128" s="16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7"/>
    </row>
    <row r="129" spans="1:20" ht="11.25">
      <c r="A129" s="11"/>
      <c r="B129" s="12" t="s">
        <v>28</v>
      </c>
      <c r="C129" s="13"/>
      <c r="D129" s="73">
        <v>509.1</v>
      </c>
      <c r="E129" s="73">
        <v>509.4</v>
      </c>
      <c r="F129" s="14">
        <v>509.1</v>
      </c>
      <c r="G129" s="14">
        <v>509.4</v>
      </c>
      <c r="H129" s="15">
        <f>G129-F129</f>
        <v>0.2999999999999545</v>
      </c>
      <c r="I129" s="16">
        <f>H129/H130</f>
        <v>0.33333333333329124</v>
      </c>
      <c r="J129" s="16"/>
      <c r="K129" s="13">
        <v>0.253</v>
      </c>
      <c r="L129" s="13"/>
      <c r="M129" s="13"/>
      <c r="N129" s="13"/>
      <c r="O129" s="13"/>
      <c r="P129" s="13"/>
      <c r="Q129" s="13"/>
      <c r="R129" s="13"/>
      <c r="S129" s="13"/>
      <c r="T129" s="17"/>
    </row>
    <row r="130" spans="1:20" ht="11.25">
      <c r="A130" s="18">
        <v>8</v>
      </c>
      <c r="B130" s="12" t="s">
        <v>23</v>
      </c>
      <c r="C130" s="14">
        <v>10.1</v>
      </c>
      <c r="D130" s="73">
        <v>509.1</v>
      </c>
      <c r="E130" s="73">
        <v>510</v>
      </c>
      <c r="F130" s="13"/>
      <c r="G130" s="13"/>
      <c r="H130" s="15">
        <f>E130-D130</f>
        <v>0.8999999999999773</v>
      </c>
      <c r="I130" s="16"/>
      <c r="J130" s="16">
        <f>I129*K129+I131*K131</f>
        <v>0.18833333333332924</v>
      </c>
      <c r="K130" s="13"/>
      <c r="L130" s="13">
        <v>650</v>
      </c>
      <c r="M130" s="13">
        <f>L130/(1+J130)</f>
        <v>546.9845722300159</v>
      </c>
      <c r="N130" s="13">
        <v>6.16</v>
      </c>
      <c r="O130" s="19">
        <f>N130*2.54/2</f>
        <v>7.8232</v>
      </c>
      <c r="P130" s="20">
        <f>3.1416*O130*O130*H130*30.48</f>
        <v>5274.450569475565</v>
      </c>
      <c r="Q130" s="16">
        <f>M130/P130</f>
        <v>0.1037045593707028</v>
      </c>
      <c r="R130" s="16">
        <f>H130/C130</f>
        <v>0.08910891089108686</v>
      </c>
      <c r="S130" s="16">
        <f>Q130*R130</f>
        <v>0.009241000339963383</v>
      </c>
      <c r="T130" s="17"/>
    </row>
    <row r="131" spans="1:20" ht="11.25">
      <c r="A131" s="11"/>
      <c r="B131" s="12" t="s">
        <v>28</v>
      </c>
      <c r="C131" s="13"/>
      <c r="D131" s="73">
        <v>509.4</v>
      </c>
      <c r="E131" s="73">
        <v>513.5</v>
      </c>
      <c r="F131" s="14">
        <v>509.4</v>
      </c>
      <c r="G131" s="14">
        <v>510</v>
      </c>
      <c r="H131" s="15">
        <f>G131-F131</f>
        <v>0.6000000000000227</v>
      </c>
      <c r="I131" s="16">
        <f>H131/H130</f>
        <v>0.6666666666667088</v>
      </c>
      <c r="J131" s="16"/>
      <c r="K131" s="13">
        <v>0.156</v>
      </c>
      <c r="L131" s="13"/>
      <c r="M131" s="13"/>
      <c r="N131" s="13"/>
      <c r="O131" s="13"/>
      <c r="P131" s="13"/>
      <c r="Q131" s="13"/>
      <c r="R131" s="13"/>
      <c r="S131" s="13"/>
      <c r="T131" s="17"/>
    </row>
    <row r="132" spans="1:20" ht="11.25">
      <c r="A132" s="11"/>
      <c r="B132" s="12"/>
      <c r="C132" s="13"/>
      <c r="D132" s="73"/>
      <c r="E132" s="73"/>
      <c r="F132" s="13"/>
      <c r="G132" s="13"/>
      <c r="H132" s="13"/>
      <c r="I132" s="16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7"/>
    </row>
    <row r="133" spans="1:20" ht="11.25">
      <c r="A133" s="11"/>
      <c r="B133" s="12" t="s">
        <v>28</v>
      </c>
      <c r="C133" s="13"/>
      <c r="D133" s="73">
        <v>509.4</v>
      </c>
      <c r="E133" s="73">
        <v>513.5</v>
      </c>
      <c r="F133" s="14">
        <v>510</v>
      </c>
      <c r="G133" s="14">
        <v>511.5</v>
      </c>
      <c r="H133" s="15">
        <f>G133-F133</f>
        <v>1.5</v>
      </c>
      <c r="I133" s="16">
        <f>H133/H134</f>
        <v>1</v>
      </c>
      <c r="J133" s="16"/>
      <c r="K133" s="13">
        <v>0.156</v>
      </c>
      <c r="L133" s="13"/>
      <c r="M133" s="13"/>
      <c r="N133" s="13"/>
      <c r="O133" s="13"/>
      <c r="P133" s="13"/>
      <c r="Q133" s="13"/>
      <c r="R133" s="13"/>
      <c r="S133" s="13"/>
      <c r="T133" s="17"/>
    </row>
    <row r="134" spans="1:20" ht="11.25">
      <c r="A134" s="18">
        <v>8</v>
      </c>
      <c r="B134" s="12" t="s">
        <v>23</v>
      </c>
      <c r="C134" s="14">
        <v>10.1</v>
      </c>
      <c r="D134" s="73">
        <v>510</v>
      </c>
      <c r="E134" s="73">
        <v>511.5</v>
      </c>
      <c r="F134" s="13"/>
      <c r="G134" s="13"/>
      <c r="H134" s="15">
        <f>E134-D134</f>
        <v>1.5</v>
      </c>
      <c r="I134" s="16"/>
      <c r="J134" s="16">
        <f>I133*K133</f>
        <v>0.156</v>
      </c>
      <c r="K134" s="13"/>
      <c r="L134" s="13">
        <v>17950</v>
      </c>
      <c r="M134" s="13">
        <f>L134/(1+J134)</f>
        <v>15527.681660899656</v>
      </c>
      <c r="N134" s="13">
        <v>6.16</v>
      </c>
      <c r="O134" s="19">
        <f>N134*2.54/2</f>
        <v>7.8232</v>
      </c>
      <c r="P134" s="20">
        <f>3.1416*O134*O134*H134*30.48</f>
        <v>8790.750949126164</v>
      </c>
      <c r="Q134" s="16">
        <f>M134/P134</f>
        <v>1.766365780439175</v>
      </c>
      <c r="R134" s="16">
        <f>H134/C134</f>
        <v>0.1485148514851485</v>
      </c>
      <c r="S134" s="16">
        <f>Q134*R134</f>
        <v>0.2623315515503725</v>
      </c>
      <c r="T134" s="17"/>
    </row>
    <row r="135" spans="1:20" ht="11.25">
      <c r="A135" s="18"/>
      <c r="B135" s="12"/>
      <c r="C135" s="14"/>
      <c r="D135" s="73"/>
      <c r="E135" s="73"/>
      <c r="F135" s="13"/>
      <c r="G135" s="13"/>
      <c r="H135" s="13"/>
      <c r="I135" s="16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7"/>
    </row>
    <row r="136" spans="1:20" ht="11.25">
      <c r="A136" s="11"/>
      <c r="B136" s="12" t="s">
        <v>28</v>
      </c>
      <c r="C136" s="13"/>
      <c r="D136" s="73">
        <v>509.4</v>
      </c>
      <c r="E136" s="73">
        <v>513.5</v>
      </c>
      <c r="F136" s="14">
        <v>511.5</v>
      </c>
      <c r="G136" s="14">
        <v>513.3</v>
      </c>
      <c r="H136" s="15">
        <f>G136-F136</f>
        <v>1.7999999999999545</v>
      </c>
      <c r="I136" s="16">
        <f>H136/H137</f>
        <v>1</v>
      </c>
      <c r="J136" s="16"/>
      <c r="K136" s="13">
        <v>0.156</v>
      </c>
      <c r="L136" s="13"/>
      <c r="M136" s="13"/>
      <c r="N136" s="13"/>
      <c r="O136" s="13"/>
      <c r="P136" s="13"/>
      <c r="Q136" s="13"/>
      <c r="R136" s="13"/>
      <c r="S136" s="13"/>
      <c r="T136" s="17"/>
    </row>
    <row r="137" spans="1:20" ht="11.25">
      <c r="A137" s="18">
        <v>8</v>
      </c>
      <c r="B137" s="12" t="s">
        <v>23</v>
      </c>
      <c r="C137" s="14">
        <v>10.1</v>
      </c>
      <c r="D137" s="73">
        <v>511.5</v>
      </c>
      <c r="E137" s="73">
        <v>513.3</v>
      </c>
      <c r="F137" s="13"/>
      <c r="G137" s="13"/>
      <c r="H137" s="15">
        <f>E137-D137</f>
        <v>1.7999999999999545</v>
      </c>
      <c r="I137" s="16"/>
      <c r="J137" s="16">
        <f>I136*K136</f>
        <v>0.156</v>
      </c>
      <c r="K137" s="13"/>
      <c r="L137" s="13">
        <v>19600</v>
      </c>
      <c r="M137" s="13">
        <f>L137/(1+J137)</f>
        <v>16955.017301038064</v>
      </c>
      <c r="N137" s="13">
        <v>6.16</v>
      </c>
      <c r="O137" s="19">
        <f>N137*2.54/2</f>
        <v>7.8232</v>
      </c>
      <c r="P137" s="20">
        <f>3.1416*O137*O137*H137*30.48</f>
        <v>10548.90113895113</v>
      </c>
      <c r="Q137" s="16">
        <f>M137/P137</f>
        <v>1.6072780546243595</v>
      </c>
      <c r="R137" s="16">
        <f>H137/C137</f>
        <v>0.1782178217821737</v>
      </c>
      <c r="S137" s="16">
        <f>Q137*R137</f>
        <v>0.286445593893443</v>
      </c>
      <c r="T137" s="17"/>
    </row>
    <row r="138" spans="1:20" ht="11.25">
      <c r="A138" s="18"/>
      <c r="B138" s="12"/>
      <c r="C138" s="14"/>
      <c r="D138" s="73"/>
      <c r="E138" s="73"/>
      <c r="F138" s="13"/>
      <c r="G138" s="13"/>
      <c r="H138" s="13"/>
      <c r="I138" s="16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7"/>
    </row>
    <row r="139" spans="1:20" ht="11.25">
      <c r="A139" s="11"/>
      <c r="B139" s="12" t="s">
        <v>28</v>
      </c>
      <c r="C139" s="13"/>
      <c r="D139" s="73">
        <v>509.4</v>
      </c>
      <c r="E139" s="73">
        <v>513.5</v>
      </c>
      <c r="F139" s="14">
        <v>513.3</v>
      </c>
      <c r="G139" s="14">
        <v>513.5</v>
      </c>
      <c r="H139" s="15">
        <f>G139-F139</f>
        <v>0.20000000000004547</v>
      </c>
      <c r="I139" s="16">
        <f>H139/H140</f>
        <v>0.10000000000002274</v>
      </c>
      <c r="J139" s="16"/>
      <c r="K139" s="13">
        <v>0.156</v>
      </c>
      <c r="L139" s="13"/>
      <c r="M139" s="13"/>
      <c r="N139" s="13"/>
      <c r="O139" s="13"/>
      <c r="P139" s="13"/>
      <c r="Q139" s="13"/>
      <c r="R139" s="13"/>
      <c r="S139" s="13"/>
      <c r="T139" s="17"/>
    </row>
    <row r="140" spans="1:20" ht="11.25">
      <c r="A140" s="18">
        <v>8</v>
      </c>
      <c r="B140" s="12" t="s">
        <v>23</v>
      </c>
      <c r="C140" s="14">
        <v>10.1</v>
      </c>
      <c r="D140" s="73">
        <v>513.3</v>
      </c>
      <c r="E140" s="73">
        <v>515.3</v>
      </c>
      <c r="F140" s="13"/>
      <c r="G140" s="13"/>
      <c r="H140" s="15">
        <f>E140-D140</f>
        <v>2</v>
      </c>
      <c r="I140" s="16"/>
      <c r="J140" s="16">
        <f>I139*K139+I141*K141</f>
        <v>0.2000999999999989</v>
      </c>
      <c r="K140" s="13"/>
      <c r="L140" s="13">
        <v>20100</v>
      </c>
      <c r="M140" s="13">
        <f>L140/(1+J140)</f>
        <v>16748.604282976434</v>
      </c>
      <c r="N140" s="13">
        <v>6.16</v>
      </c>
      <c r="O140" s="19">
        <f>N140*2.54/2</f>
        <v>7.8232</v>
      </c>
      <c r="P140" s="20">
        <f>3.1416*O140*O140*H140*30.48</f>
        <v>11721.001265501553</v>
      </c>
      <c r="Q140" s="16">
        <f>M140/P140</f>
        <v>1.4289397214103743</v>
      </c>
      <c r="R140" s="16">
        <f>H140/C140</f>
        <v>0.19801980198019803</v>
      </c>
      <c r="S140" s="16">
        <f>Q140*R140</f>
        <v>0.28295836067532165</v>
      </c>
      <c r="T140" s="17"/>
    </row>
    <row r="141" spans="1:20" ht="11.25">
      <c r="A141" s="11"/>
      <c r="B141" s="12" t="s">
        <v>28</v>
      </c>
      <c r="C141" s="13"/>
      <c r="D141" s="73">
        <v>513.5</v>
      </c>
      <c r="E141" s="73">
        <v>516.2</v>
      </c>
      <c r="F141" s="14">
        <v>513.5</v>
      </c>
      <c r="G141" s="14">
        <v>515.3</v>
      </c>
      <c r="H141" s="15">
        <f>G141-F141</f>
        <v>1.7999999999999545</v>
      </c>
      <c r="I141" s="16">
        <f>H141/H140</f>
        <v>0.8999999999999773</v>
      </c>
      <c r="J141" s="16"/>
      <c r="K141" s="13">
        <v>0.205</v>
      </c>
      <c r="L141" s="13"/>
      <c r="M141" s="13"/>
      <c r="N141" s="13"/>
      <c r="O141" s="13"/>
      <c r="P141" s="13"/>
      <c r="Q141" s="13"/>
      <c r="R141" s="13"/>
      <c r="S141" s="13"/>
      <c r="T141" s="17"/>
    </row>
    <row r="142" spans="1:20" ht="11.25">
      <c r="A142" s="11"/>
      <c r="B142" s="12"/>
      <c r="C142" s="13"/>
      <c r="D142" s="73"/>
      <c r="E142" s="73"/>
      <c r="F142" s="13"/>
      <c r="G142" s="13"/>
      <c r="H142" s="13"/>
      <c r="I142" s="16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7"/>
    </row>
    <row r="143" spans="1:20" ht="11.25">
      <c r="A143" s="11"/>
      <c r="B143" s="12" t="s">
        <v>28</v>
      </c>
      <c r="C143" s="13"/>
      <c r="D143" s="73">
        <v>513.5</v>
      </c>
      <c r="E143" s="73">
        <v>516.2</v>
      </c>
      <c r="F143" s="14">
        <v>515.3</v>
      </c>
      <c r="G143" s="14">
        <v>516.2</v>
      </c>
      <c r="H143" s="15">
        <f>G143-F143</f>
        <v>0.900000000000091</v>
      </c>
      <c r="I143" s="16">
        <f>H143/H144</f>
        <v>0.42857142857146724</v>
      </c>
      <c r="J143" s="16"/>
      <c r="K143" s="13">
        <v>0.205</v>
      </c>
      <c r="L143" s="13"/>
      <c r="M143" s="13"/>
      <c r="N143" s="13"/>
      <c r="O143" s="13"/>
      <c r="P143" s="13"/>
      <c r="Q143" s="13"/>
      <c r="R143" s="13"/>
      <c r="S143" s="13"/>
      <c r="T143" s="17"/>
    </row>
    <row r="144" spans="1:20" ht="11.25">
      <c r="A144" s="18">
        <v>8</v>
      </c>
      <c r="B144" s="12" t="s">
        <v>23</v>
      </c>
      <c r="C144" s="14">
        <v>10.1</v>
      </c>
      <c r="D144" s="73">
        <v>515.3</v>
      </c>
      <c r="E144" s="73">
        <v>517.4</v>
      </c>
      <c r="F144" s="13"/>
      <c r="G144" s="13"/>
      <c r="H144" s="15">
        <f>E144-D144</f>
        <v>2.1000000000000227</v>
      </c>
      <c r="I144" s="16"/>
      <c r="J144" s="16">
        <f>I143*K143+I145*K145</f>
        <v>0.1741428571428592</v>
      </c>
      <c r="K144" s="13"/>
      <c r="L144" s="13">
        <v>22200</v>
      </c>
      <c r="M144" s="13">
        <f>L144/(1+J144)</f>
        <v>18907.409660542613</v>
      </c>
      <c r="N144" s="13">
        <v>6.16</v>
      </c>
      <c r="O144" s="19">
        <f>N144*2.54/2</f>
        <v>7.8232</v>
      </c>
      <c r="P144" s="20">
        <f>3.1416*O144*O144*H144*30.48</f>
        <v>12307.051328776763</v>
      </c>
      <c r="Q144" s="16">
        <f>M144/P144</f>
        <v>1.5363070450785128</v>
      </c>
      <c r="R144" s="16">
        <f>H144/C144</f>
        <v>0.2079207920792102</v>
      </c>
      <c r="S144" s="16">
        <f>Q144*R144</f>
        <v>0.31943017768959525</v>
      </c>
      <c r="T144" s="17"/>
    </row>
    <row r="145" spans="1:20" ht="11.25">
      <c r="A145" s="11"/>
      <c r="B145" s="12" t="s">
        <v>28</v>
      </c>
      <c r="C145" s="13"/>
      <c r="D145" s="73">
        <v>516.2</v>
      </c>
      <c r="E145" s="73">
        <v>519.2</v>
      </c>
      <c r="F145" s="14">
        <v>516.2</v>
      </c>
      <c r="G145" s="14">
        <v>517.4</v>
      </c>
      <c r="H145" s="15">
        <f>G145-F145</f>
        <v>1.1999999999999318</v>
      </c>
      <c r="I145" s="16">
        <f>H145/H144</f>
        <v>0.5714285714285328</v>
      </c>
      <c r="J145" s="16"/>
      <c r="K145" s="13">
        <v>0.151</v>
      </c>
      <c r="L145" s="13"/>
      <c r="M145" s="13"/>
      <c r="N145" s="13"/>
      <c r="O145" s="13"/>
      <c r="P145" s="13"/>
      <c r="Q145" s="13"/>
      <c r="R145" s="13"/>
      <c r="S145" s="13"/>
      <c r="T145" s="17"/>
    </row>
    <row r="146" spans="1:20" ht="11.25">
      <c r="A146" s="11"/>
      <c r="B146" s="12"/>
      <c r="C146" s="13"/>
      <c r="D146" s="73"/>
      <c r="E146" s="73"/>
      <c r="F146" s="13"/>
      <c r="G146" s="13"/>
      <c r="H146" s="13"/>
      <c r="I146" s="16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7"/>
    </row>
    <row r="147" spans="1:20" ht="11.25">
      <c r="A147" s="11"/>
      <c r="B147" s="12" t="s">
        <v>28</v>
      </c>
      <c r="C147" s="13"/>
      <c r="D147" s="73">
        <v>516.2</v>
      </c>
      <c r="E147" s="73">
        <v>519.2</v>
      </c>
      <c r="F147" s="14">
        <v>517.4</v>
      </c>
      <c r="G147" s="14">
        <v>519.2</v>
      </c>
      <c r="H147" s="15">
        <f>G147-F147</f>
        <v>1.8000000000000682</v>
      </c>
      <c r="I147" s="16">
        <f>H147/H148</f>
        <v>1</v>
      </c>
      <c r="J147" s="16"/>
      <c r="K147" s="13">
        <v>0.151</v>
      </c>
      <c r="L147" s="13"/>
      <c r="M147" s="13"/>
      <c r="N147" s="13"/>
      <c r="O147" s="13"/>
      <c r="P147" s="13"/>
      <c r="Q147" s="13"/>
      <c r="R147" s="13"/>
      <c r="S147" s="13"/>
      <c r="T147" s="17"/>
    </row>
    <row r="148" spans="1:20" ht="12" thickBot="1">
      <c r="A148" s="18">
        <v>8</v>
      </c>
      <c r="B148" s="12" t="s">
        <v>23</v>
      </c>
      <c r="C148" s="14">
        <v>10.1</v>
      </c>
      <c r="D148" s="73">
        <v>517.4</v>
      </c>
      <c r="E148" s="73">
        <v>519.2</v>
      </c>
      <c r="F148" s="13"/>
      <c r="G148" s="13"/>
      <c r="H148" s="15">
        <f>E148-D148</f>
        <v>1.8000000000000682</v>
      </c>
      <c r="I148" s="16"/>
      <c r="J148" s="16">
        <f>I147*K147</f>
        <v>0.151</v>
      </c>
      <c r="K148" s="13"/>
      <c r="L148" s="13">
        <v>17600</v>
      </c>
      <c r="M148" s="13">
        <f>L148/(1+J148)</f>
        <v>15291.051259774109</v>
      </c>
      <c r="N148" s="13">
        <v>6.16</v>
      </c>
      <c r="O148" s="19">
        <f>N148*2.54/2</f>
        <v>7.8232</v>
      </c>
      <c r="P148" s="20">
        <f>3.1416*O148*O148*H148*30.48</f>
        <v>10548.901138951796</v>
      </c>
      <c r="Q148" s="16">
        <f>M148/P148</f>
        <v>1.4495397253569788</v>
      </c>
      <c r="R148" s="16">
        <f>H148/C148</f>
        <v>0.17821782178218498</v>
      </c>
      <c r="S148" s="64">
        <f>Q148*R148</f>
        <v>0.2583338124398674</v>
      </c>
      <c r="T148" s="17"/>
    </row>
    <row r="149" spans="1:20" ht="12" thickBot="1">
      <c r="A149" s="18"/>
      <c r="B149" s="12"/>
      <c r="C149" s="14"/>
      <c r="D149" s="73"/>
      <c r="E149" s="73"/>
      <c r="F149" s="13"/>
      <c r="G149" s="13"/>
      <c r="H149" s="13"/>
      <c r="I149" s="16"/>
      <c r="J149" s="16"/>
      <c r="K149" s="13"/>
      <c r="L149" s="13"/>
      <c r="M149" s="13"/>
      <c r="N149" s="13"/>
      <c r="O149" s="13"/>
      <c r="P149" s="13"/>
      <c r="Q149" s="13"/>
      <c r="R149" s="62"/>
      <c r="S149" s="65">
        <f>SUM(S130:S148)</f>
        <v>1.4187404965885633</v>
      </c>
      <c r="T149" s="66">
        <v>0.1</v>
      </c>
    </row>
    <row r="150" spans="1:20" ht="11.25">
      <c r="A150" s="46"/>
      <c r="B150" s="47"/>
      <c r="C150" s="48"/>
      <c r="D150" s="74"/>
      <c r="E150" s="74"/>
      <c r="F150" s="48"/>
      <c r="G150" s="48"/>
      <c r="H150" s="49"/>
      <c r="I150" s="50"/>
      <c r="J150" s="50"/>
      <c r="K150" s="48"/>
      <c r="L150" s="48"/>
      <c r="M150" s="48"/>
      <c r="N150" s="48"/>
      <c r="O150" s="48"/>
      <c r="P150" s="48"/>
      <c r="Q150" s="48"/>
      <c r="R150" s="48"/>
      <c r="S150" s="59"/>
      <c r="T150" s="51"/>
    </row>
    <row r="151" spans="1:20" ht="11.25">
      <c r="A151" s="18"/>
      <c r="B151" s="12"/>
      <c r="C151" s="12"/>
      <c r="D151" s="73"/>
      <c r="E151" s="73"/>
      <c r="F151" s="13"/>
      <c r="G151" s="13"/>
      <c r="H151" s="13"/>
      <c r="I151" s="16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7"/>
    </row>
    <row r="152" spans="1:20" ht="11.25">
      <c r="A152" s="11"/>
      <c r="B152" s="12" t="s">
        <v>28</v>
      </c>
      <c r="C152" s="13"/>
      <c r="D152" s="73">
        <v>520.4</v>
      </c>
      <c r="E152" s="73">
        <v>521.1</v>
      </c>
      <c r="F152" s="14">
        <v>520.4</v>
      </c>
      <c r="G152" s="14">
        <v>520.7</v>
      </c>
      <c r="H152" s="15">
        <f>G152-F152</f>
        <v>0.3000000000000682</v>
      </c>
      <c r="I152" s="16">
        <f>H152/H153</f>
        <v>1</v>
      </c>
      <c r="J152" s="16"/>
      <c r="K152" s="13">
        <v>0.117</v>
      </c>
      <c r="L152" s="13"/>
      <c r="M152" s="13"/>
      <c r="N152" s="13"/>
      <c r="O152" s="13"/>
      <c r="P152" s="13"/>
      <c r="Q152" s="13"/>
      <c r="R152" s="13"/>
      <c r="S152" s="13"/>
      <c r="T152" s="17"/>
    </row>
    <row r="153" spans="1:20" ht="11.25">
      <c r="A153" s="18">
        <v>9</v>
      </c>
      <c r="B153" s="12" t="s">
        <v>23</v>
      </c>
      <c r="C153" s="14">
        <v>6.1</v>
      </c>
      <c r="D153" s="73">
        <v>520.4</v>
      </c>
      <c r="E153" s="73">
        <v>520.7</v>
      </c>
      <c r="F153" s="13"/>
      <c r="G153" s="13"/>
      <c r="H153" s="15">
        <f>E153-D153</f>
        <v>0.3000000000000682</v>
      </c>
      <c r="I153" s="16"/>
      <c r="J153" s="16">
        <f>I152*K152</f>
        <v>0.117</v>
      </c>
      <c r="K153" s="13"/>
      <c r="L153" s="13">
        <v>2600</v>
      </c>
      <c r="M153" s="13">
        <f>L153/(1+J153)</f>
        <v>2327.6633840644586</v>
      </c>
      <c r="N153" s="13">
        <v>6.16</v>
      </c>
      <c r="O153" s="19">
        <f>N153*2.54/2</f>
        <v>7.8232</v>
      </c>
      <c r="P153" s="20">
        <f>3.1416*O153*O153*H153*30.48</f>
        <v>1758.1501898256327</v>
      </c>
      <c r="Q153" s="16">
        <f>M153/P153</f>
        <v>1.3239274992174066</v>
      </c>
      <c r="R153" s="16">
        <f>H153/C153</f>
        <v>0.049180327868863644</v>
      </c>
      <c r="S153" s="16">
        <f>Q153*R153</f>
        <v>0.06511118848611677</v>
      </c>
      <c r="T153" s="17"/>
    </row>
    <row r="154" spans="1:20" ht="11.25">
      <c r="A154" s="18"/>
      <c r="B154" s="12"/>
      <c r="C154" s="14"/>
      <c r="D154" s="73"/>
      <c r="E154" s="73"/>
      <c r="F154" s="13"/>
      <c r="G154" s="13"/>
      <c r="H154" s="13"/>
      <c r="I154" s="16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7"/>
    </row>
    <row r="155" spans="1:20" ht="11.25">
      <c r="A155" s="11"/>
      <c r="B155" s="12" t="s">
        <v>28</v>
      </c>
      <c r="C155" s="13"/>
      <c r="D155" s="73">
        <v>520.4</v>
      </c>
      <c r="E155" s="73">
        <v>521.1</v>
      </c>
      <c r="F155" s="14">
        <v>520.7</v>
      </c>
      <c r="G155" s="14">
        <v>521.1</v>
      </c>
      <c r="H155" s="15">
        <f>G155-F155</f>
        <v>0.39999999999997726</v>
      </c>
      <c r="I155" s="16">
        <f>H155/H156</f>
        <v>0.2857142857142741</v>
      </c>
      <c r="J155" s="16"/>
      <c r="K155" s="13">
        <v>0.117</v>
      </c>
      <c r="L155" s="13"/>
      <c r="M155" s="13"/>
      <c r="N155" s="13"/>
      <c r="O155" s="13"/>
      <c r="P155" s="13"/>
      <c r="Q155" s="13"/>
      <c r="R155" s="13"/>
      <c r="S155" s="13"/>
      <c r="T155" s="17"/>
    </row>
    <row r="156" spans="1:20" ht="11.25">
      <c r="A156" s="18">
        <v>9</v>
      </c>
      <c r="B156" s="12" t="s">
        <v>23</v>
      </c>
      <c r="C156" s="14">
        <v>6.1</v>
      </c>
      <c r="D156" s="73">
        <v>520.7</v>
      </c>
      <c r="E156" s="73">
        <v>522.1</v>
      </c>
      <c r="F156" s="13"/>
      <c r="G156" s="13"/>
      <c r="H156" s="15">
        <f>E156-D156</f>
        <v>1.3999999999999773</v>
      </c>
      <c r="I156" s="16"/>
      <c r="J156" s="16">
        <f>I155*K155+I157*K157+I158*K158</f>
        <v>0.14642857142857016</v>
      </c>
      <c r="K156" s="13"/>
      <c r="L156" s="13">
        <v>17300</v>
      </c>
      <c r="M156" s="13">
        <f>L156/(1+J156)</f>
        <v>15090.342679127742</v>
      </c>
      <c r="N156" s="13">
        <v>6.16</v>
      </c>
      <c r="O156" s="19">
        <f>N156*2.54/2</f>
        <v>7.8232</v>
      </c>
      <c r="P156" s="20">
        <f>3.1416*O156*O156*H156*30.48</f>
        <v>8204.700885850953</v>
      </c>
      <c r="Q156" s="16">
        <f>M156/P156</f>
        <v>1.8392313003330947</v>
      </c>
      <c r="R156" s="16">
        <f>H156/C156</f>
        <v>0.22950819672130776</v>
      </c>
      <c r="S156" s="16">
        <f>Q156*R156</f>
        <v>0.4221186590928346</v>
      </c>
      <c r="T156" s="17"/>
    </row>
    <row r="157" spans="1:20" ht="11.25">
      <c r="A157" s="11"/>
      <c r="B157" s="12" t="s">
        <v>28</v>
      </c>
      <c r="C157" s="13"/>
      <c r="D157" s="73">
        <v>521.1</v>
      </c>
      <c r="E157" s="73">
        <v>521.8</v>
      </c>
      <c r="F157" s="14">
        <v>521.1</v>
      </c>
      <c r="G157" s="14">
        <v>521.8</v>
      </c>
      <c r="H157" s="15">
        <f>G157-F157</f>
        <v>0.6999999999999318</v>
      </c>
      <c r="I157" s="16">
        <f>H157/H156</f>
        <v>0.4999999999999594</v>
      </c>
      <c r="J157" s="16"/>
      <c r="K157" s="13">
        <v>0.169</v>
      </c>
      <c r="L157" s="13"/>
      <c r="M157" s="13"/>
      <c r="N157" s="13"/>
      <c r="O157" s="13"/>
      <c r="P157" s="13"/>
      <c r="Q157" s="13"/>
      <c r="R157" s="13"/>
      <c r="S157" s="13"/>
      <c r="T157" s="17"/>
    </row>
    <row r="158" spans="1:20" ht="11.25">
      <c r="A158" s="11"/>
      <c r="B158" s="12" t="s">
        <v>28</v>
      </c>
      <c r="C158" s="13"/>
      <c r="D158" s="73">
        <v>521.8</v>
      </c>
      <c r="E158" s="73">
        <v>522.7</v>
      </c>
      <c r="F158" s="14">
        <v>521.8</v>
      </c>
      <c r="G158" s="14">
        <v>522.1</v>
      </c>
      <c r="H158" s="15">
        <f>G158-F158</f>
        <v>0.3000000000000682</v>
      </c>
      <c r="I158" s="16">
        <f>H158/H156</f>
        <v>0.21428571428576648</v>
      </c>
      <c r="J158" s="16"/>
      <c r="K158" s="13">
        <v>0.133</v>
      </c>
      <c r="L158" s="13"/>
      <c r="M158" s="13"/>
      <c r="N158" s="13"/>
      <c r="O158" s="13"/>
      <c r="P158" s="13"/>
      <c r="Q158" s="13"/>
      <c r="R158" s="13"/>
      <c r="S158" s="13"/>
      <c r="T158" s="17"/>
    </row>
    <row r="159" spans="1:20" ht="11.25">
      <c r="A159" s="11"/>
      <c r="B159" s="12"/>
      <c r="C159" s="13"/>
      <c r="D159" s="73"/>
      <c r="E159" s="73"/>
      <c r="F159" s="13"/>
      <c r="G159" s="13"/>
      <c r="H159" s="13"/>
      <c r="I159" s="16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7"/>
    </row>
    <row r="160" spans="1:20" ht="11.25">
      <c r="A160" s="11"/>
      <c r="B160" s="12" t="s">
        <v>28</v>
      </c>
      <c r="C160" s="13"/>
      <c r="D160" s="73">
        <v>521.8</v>
      </c>
      <c r="E160" s="73">
        <v>522.7</v>
      </c>
      <c r="F160" s="14">
        <v>522.1</v>
      </c>
      <c r="G160" s="14">
        <v>522.7</v>
      </c>
      <c r="H160" s="15">
        <f>G160-F160</f>
        <v>0.6000000000000227</v>
      </c>
      <c r="I160" s="16">
        <f>H160/H161</f>
        <v>0.42857142857145175</v>
      </c>
      <c r="J160" s="16"/>
      <c r="K160" s="13">
        <v>0.133</v>
      </c>
      <c r="L160" s="13"/>
      <c r="M160" s="13"/>
      <c r="N160" s="13"/>
      <c r="O160" s="13"/>
      <c r="P160" s="13"/>
      <c r="Q160" s="13"/>
      <c r="R160" s="13"/>
      <c r="S160" s="13"/>
      <c r="T160" s="17"/>
    </row>
    <row r="161" spans="1:20" ht="11.25">
      <c r="A161" s="18">
        <v>9</v>
      </c>
      <c r="B161" s="12" t="s">
        <v>23</v>
      </c>
      <c r="C161" s="14">
        <v>6.1</v>
      </c>
      <c r="D161" s="73">
        <v>522.1</v>
      </c>
      <c r="E161" s="73">
        <v>523.5</v>
      </c>
      <c r="F161" s="13"/>
      <c r="G161" s="13"/>
      <c r="H161" s="15">
        <f>E161-D161</f>
        <v>1.3999999999999773</v>
      </c>
      <c r="I161" s="16"/>
      <c r="J161" s="16">
        <f>I160*K160+I162*K162</f>
        <v>0.13871428571428548</v>
      </c>
      <c r="K161" s="13"/>
      <c r="L161" s="13">
        <v>17550</v>
      </c>
      <c r="M161" s="13">
        <f>L161/(1+J161)</f>
        <v>15412.118931125331</v>
      </c>
      <c r="N161" s="13">
        <v>6.16</v>
      </c>
      <c r="O161" s="19">
        <f>N161*2.54/2</f>
        <v>7.8232</v>
      </c>
      <c r="P161" s="20">
        <f>3.1416*O161*O161*H161*30.48</f>
        <v>8204.700885850953</v>
      </c>
      <c r="Q161" s="16">
        <f>M161/P161</f>
        <v>1.8784498235278275</v>
      </c>
      <c r="R161" s="16">
        <f>H161/C161</f>
        <v>0.22950819672130776</v>
      </c>
      <c r="S161" s="16">
        <f>Q161*R161</f>
        <v>0.4311196316293305</v>
      </c>
      <c r="T161" s="17"/>
    </row>
    <row r="162" spans="1:20" ht="11.25">
      <c r="A162" s="11"/>
      <c r="B162" s="12" t="s">
        <v>28</v>
      </c>
      <c r="C162" s="13"/>
      <c r="D162" s="73">
        <v>522.7</v>
      </c>
      <c r="E162" s="73">
        <v>525.5</v>
      </c>
      <c r="F162" s="14">
        <v>522.7</v>
      </c>
      <c r="G162" s="14">
        <v>523.5</v>
      </c>
      <c r="H162" s="15">
        <f>G162-F162</f>
        <v>0.7999999999999545</v>
      </c>
      <c r="I162" s="16">
        <f>H162/H161</f>
        <v>0.5714285714285482</v>
      </c>
      <c r="J162" s="16"/>
      <c r="K162" s="13">
        <v>0.14300000000000002</v>
      </c>
      <c r="L162" s="13"/>
      <c r="M162" s="13"/>
      <c r="N162" s="13"/>
      <c r="O162" s="13"/>
      <c r="P162" s="13"/>
      <c r="Q162" s="13"/>
      <c r="R162" s="13"/>
      <c r="S162" s="13"/>
      <c r="T162" s="17"/>
    </row>
    <row r="163" spans="1:20" ht="11.25">
      <c r="A163" s="11"/>
      <c r="B163" s="12"/>
      <c r="C163" s="13"/>
      <c r="D163" s="73"/>
      <c r="E163" s="73"/>
      <c r="F163" s="13"/>
      <c r="G163" s="13"/>
      <c r="H163" s="13"/>
      <c r="I163" s="16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7"/>
    </row>
    <row r="164" spans="1:20" ht="11.25">
      <c r="A164" s="11"/>
      <c r="B164" s="12" t="s">
        <v>28</v>
      </c>
      <c r="C164" s="13"/>
      <c r="D164" s="73">
        <v>522.7</v>
      </c>
      <c r="E164" s="73">
        <v>525.5</v>
      </c>
      <c r="F164" s="14">
        <v>523.5</v>
      </c>
      <c r="G164" s="14">
        <v>525.1</v>
      </c>
      <c r="H164" s="15">
        <f>G164-F164</f>
        <v>1.6000000000000227</v>
      </c>
      <c r="I164" s="16">
        <f>H164/H165</f>
        <v>1</v>
      </c>
      <c r="J164" s="16"/>
      <c r="K164" s="13">
        <v>0.14300000000000002</v>
      </c>
      <c r="L164" s="13"/>
      <c r="M164" s="13"/>
      <c r="N164" s="13"/>
      <c r="O164" s="13"/>
      <c r="P164" s="13"/>
      <c r="Q164" s="13"/>
      <c r="R164" s="13"/>
      <c r="S164" s="13"/>
      <c r="T164" s="17"/>
    </row>
    <row r="165" spans="1:20" ht="11.25">
      <c r="A165" s="18">
        <v>9</v>
      </c>
      <c r="B165" s="12" t="s">
        <v>23</v>
      </c>
      <c r="C165" s="14">
        <v>6.1</v>
      </c>
      <c r="D165" s="73">
        <v>523.5</v>
      </c>
      <c r="E165" s="73">
        <v>525.1</v>
      </c>
      <c r="F165" s="13"/>
      <c r="G165" s="13"/>
      <c r="H165" s="15">
        <f>E165-D165</f>
        <v>1.6000000000000227</v>
      </c>
      <c r="I165" s="16"/>
      <c r="J165" s="16">
        <f>I164*K164</f>
        <v>0.14300000000000002</v>
      </c>
      <c r="K165" s="13"/>
      <c r="L165" s="13">
        <v>19500</v>
      </c>
      <c r="M165" s="13">
        <f>L165/(1+J165)</f>
        <v>17060.36745406824</v>
      </c>
      <c r="N165" s="13">
        <v>6.16</v>
      </c>
      <c r="O165" s="19">
        <f>N165*2.54/2</f>
        <v>7.8232</v>
      </c>
      <c r="P165" s="20">
        <f>3.1416*O165*O165*H165*30.48</f>
        <v>9376.801012401374</v>
      </c>
      <c r="Q165" s="16">
        <f>M165/P165</f>
        <v>1.819423002738876</v>
      </c>
      <c r="R165" s="16">
        <f>H165/C165</f>
        <v>0.26229508196721685</v>
      </c>
      <c r="S165" s="16">
        <f>Q165*R165</f>
        <v>0.4772257056364333</v>
      </c>
      <c r="T165" s="17"/>
    </row>
    <row r="166" spans="1:20" ht="11.25">
      <c r="A166" s="18"/>
      <c r="B166" s="12"/>
      <c r="C166" s="14"/>
      <c r="D166" s="73"/>
      <c r="E166" s="73"/>
      <c r="F166" s="13"/>
      <c r="G166" s="13"/>
      <c r="H166" s="13"/>
      <c r="I166" s="16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7"/>
    </row>
    <row r="167" spans="1:20" ht="11.25">
      <c r="A167" s="11"/>
      <c r="B167" s="12" t="s">
        <v>28</v>
      </c>
      <c r="C167" s="13"/>
      <c r="D167" s="73">
        <v>522.7</v>
      </c>
      <c r="E167" s="73">
        <v>525.5</v>
      </c>
      <c r="F167" s="14">
        <v>525.1</v>
      </c>
      <c r="G167" s="14">
        <v>525.5</v>
      </c>
      <c r="H167" s="15">
        <f>G167-F167</f>
        <v>0.39999999999997726</v>
      </c>
      <c r="I167" s="16">
        <f>H167/H168</f>
        <v>0.2857142857142741</v>
      </c>
      <c r="J167" s="16"/>
      <c r="K167" s="13">
        <v>0.14300000000000002</v>
      </c>
      <c r="L167" s="13"/>
      <c r="M167" s="13"/>
      <c r="N167" s="13"/>
      <c r="O167" s="13"/>
      <c r="P167" s="13"/>
      <c r="Q167" s="13"/>
      <c r="R167" s="13"/>
      <c r="S167" s="13"/>
      <c r="T167" s="17"/>
    </row>
    <row r="168" spans="1:20" ht="11.25">
      <c r="A168" s="18">
        <v>9</v>
      </c>
      <c r="B168" s="12" t="s">
        <v>23</v>
      </c>
      <c r="C168" s="14">
        <v>6.1</v>
      </c>
      <c r="D168" s="73">
        <v>525.1</v>
      </c>
      <c r="E168" s="73">
        <v>526.5</v>
      </c>
      <c r="F168" s="13"/>
      <c r="G168" s="13"/>
      <c r="H168" s="15">
        <f>E168-D168</f>
        <v>1.3999999999999773</v>
      </c>
      <c r="I168" s="16"/>
      <c r="J168" s="16">
        <f>I167*K167+I169*K169</f>
        <v>0.13014285714285692</v>
      </c>
      <c r="K168" s="13"/>
      <c r="L168" s="13">
        <v>17050</v>
      </c>
      <c r="M168" s="13">
        <f>L168/(1+J168)</f>
        <v>15086.588294779425</v>
      </c>
      <c r="N168" s="13">
        <v>6.16</v>
      </c>
      <c r="O168" s="19">
        <f>N168*2.54/2</f>
        <v>7.8232</v>
      </c>
      <c r="P168" s="20">
        <f>3.1416*O168*O168*H168*30.48</f>
        <v>8204.700885850953</v>
      </c>
      <c r="Q168" s="16">
        <f>M168/P168</f>
        <v>1.8387737109095983</v>
      </c>
      <c r="R168" s="16">
        <f>H168/C168</f>
        <v>0.22950819672130776</v>
      </c>
      <c r="S168" s="16">
        <f>Q168*R168</f>
        <v>0.42201363856940916</v>
      </c>
      <c r="T168" s="17"/>
    </row>
    <row r="169" spans="1:20" ht="12" thickBot="1">
      <c r="A169" s="11"/>
      <c r="B169" s="12" t="s">
        <v>28</v>
      </c>
      <c r="C169" s="13"/>
      <c r="D169" s="73">
        <v>525.5</v>
      </c>
      <c r="E169" s="73">
        <v>526.5</v>
      </c>
      <c r="F169" s="14">
        <v>525.5</v>
      </c>
      <c r="G169" s="14">
        <v>526.5</v>
      </c>
      <c r="H169" s="15">
        <f>G169-F169</f>
        <v>1</v>
      </c>
      <c r="I169" s="16">
        <f>H169/H168</f>
        <v>0.7142857142857258</v>
      </c>
      <c r="J169" s="16"/>
      <c r="K169" s="13">
        <v>0.125</v>
      </c>
      <c r="L169" s="13"/>
      <c r="M169" s="13"/>
      <c r="N169" s="13"/>
      <c r="O169" s="13"/>
      <c r="P169" s="13"/>
      <c r="Q169" s="13"/>
      <c r="R169" s="13"/>
      <c r="S169" s="68"/>
      <c r="T169" s="17"/>
    </row>
    <row r="170" spans="1:20" ht="12" thickBot="1">
      <c r="A170" s="11"/>
      <c r="B170" s="12"/>
      <c r="C170" s="13"/>
      <c r="D170" s="73"/>
      <c r="E170" s="73"/>
      <c r="F170" s="13"/>
      <c r="G170" s="13"/>
      <c r="H170" s="13"/>
      <c r="I170" s="16"/>
      <c r="J170" s="16"/>
      <c r="K170" s="13"/>
      <c r="L170" s="13"/>
      <c r="M170" s="13"/>
      <c r="N170" s="13"/>
      <c r="O170" s="13"/>
      <c r="P170" s="13"/>
      <c r="Q170" s="13"/>
      <c r="R170" s="62"/>
      <c r="S170" s="65">
        <f>SUM(S153:S168)</f>
        <v>1.8175888234141242</v>
      </c>
      <c r="T170" s="63">
        <v>1.1</v>
      </c>
    </row>
    <row r="171" spans="1:20" ht="11.25">
      <c r="A171" s="46"/>
      <c r="B171" s="47"/>
      <c r="C171" s="48"/>
      <c r="D171" s="74"/>
      <c r="E171" s="74"/>
      <c r="F171" s="48"/>
      <c r="G171" s="48"/>
      <c r="H171" s="49"/>
      <c r="I171" s="50"/>
      <c r="J171" s="50"/>
      <c r="K171" s="48"/>
      <c r="L171" s="48"/>
      <c r="M171" s="48"/>
      <c r="N171" s="48"/>
      <c r="O171" s="48"/>
      <c r="P171" s="48"/>
      <c r="Q171" s="48"/>
      <c r="R171" s="48"/>
      <c r="S171" s="59"/>
      <c r="T171" s="51"/>
    </row>
    <row r="172" spans="1:20" ht="11.25">
      <c r="A172" s="21"/>
      <c r="B172" s="12"/>
      <c r="C172" s="22"/>
      <c r="D172" s="73"/>
      <c r="E172" s="73"/>
      <c r="F172" s="22"/>
      <c r="G172" s="22"/>
      <c r="H172" s="22"/>
      <c r="I172" s="24"/>
      <c r="J172" s="24"/>
      <c r="K172" s="22"/>
      <c r="L172" s="22"/>
      <c r="M172" s="22"/>
      <c r="N172" s="22"/>
      <c r="O172" s="22"/>
      <c r="P172" s="22"/>
      <c r="Q172" s="22"/>
      <c r="R172" s="22"/>
      <c r="S172" s="22"/>
      <c r="T172" s="25"/>
    </row>
    <row r="173" spans="1:20" ht="11.25">
      <c r="A173" s="11"/>
      <c r="B173" s="12" t="s">
        <v>28</v>
      </c>
      <c r="C173" s="13"/>
      <c r="D173" s="73">
        <v>526.5</v>
      </c>
      <c r="E173" s="73">
        <v>529.8</v>
      </c>
      <c r="F173" s="14">
        <v>526.5</v>
      </c>
      <c r="G173" s="14">
        <v>528.2</v>
      </c>
      <c r="H173" s="15">
        <f>G173-F173</f>
        <v>1.7000000000000455</v>
      </c>
      <c r="I173" s="16">
        <f>H173/H174</f>
        <v>1</v>
      </c>
      <c r="J173" s="16"/>
      <c r="K173" s="13">
        <v>0.154</v>
      </c>
      <c r="L173" s="13"/>
      <c r="M173" s="13"/>
      <c r="N173" s="13"/>
      <c r="O173" s="13"/>
      <c r="P173" s="13"/>
      <c r="Q173" s="13"/>
      <c r="R173" s="13"/>
      <c r="S173" s="13"/>
      <c r="T173" s="17"/>
    </row>
    <row r="174" spans="1:20" ht="11.25">
      <c r="A174" s="18">
        <v>10</v>
      </c>
      <c r="B174" s="12" t="s">
        <v>23</v>
      </c>
      <c r="C174" s="14">
        <v>6.600000000000023</v>
      </c>
      <c r="D174" s="73">
        <v>526.5</v>
      </c>
      <c r="E174" s="73">
        <v>528.2</v>
      </c>
      <c r="F174" s="13"/>
      <c r="G174" s="13"/>
      <c r="H174" s="15">
        <f>E174-D174</f>
        <v>1.7000000000000455</v>
      </c>
      <c r="I174" s="16"/>
      <c r="J174" s="16">
        <f>I173*K173</f>
        <v>0.154</v>
      </c>
      <c r="K174" s="13"/>
      <c r="L174" s="13">
        <v>17200</v>
      </c>
      <c r="M174" s="13">
        <f>L174/(1+J174)</f>
        <v>14904.67937608319</v>
      </c>
      <c r="N174" s="13">
        <v>6.16</v>
      </c>
      <c r="O174" s="19">
        <f>N174*2.54/2</f>
        <v>7.8232</v>
      </c>
      <c r="P174" s="20">
        <f>3.1416*O174*O174*H174*30.48</f>
        <v>9962.851075676585</v>
      </c>
      <c r="Q174" s="16">
        <f>M174/P174</f>
        <v>1.4960255114594294</v>
      </c>
      <c r="R174" s="16">
        <f>H174/C174</f>
        <v>0.25757575757576356</v>
      </c>
      <c r="S174" s="16">
        <f>Q174*R174</f>
        <v>0.3853399044668317</v>
      </c>
      <c r="T174" s="17"/>
    </row>
    <row r="175" spans="1:20" ht="11.25">
      <c r="A175" s="18"/>
      <c r="B175" s="12"/>
      <c r="C175" s="14"/>
      <c r="D175" s="73"/>
      <c r="E175" s="73"/>
      <c r="F175" s="13"/>
      <c r="G175" s="13"/>
      <c r="H175" s="13"/>
      <c r="I175" s="16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7"/>
    </row>
    <row r="176" spans="1:20" ht="11.25">
      <c r="A176" s="11"/>
      <c r="B176" s="12" t="s">
        <v>28</v>
      </c>
      <c r="C176" s="13"/>
      <c r="D176" s="73">
        <v>526.5</v>
      </c>
      <c r="E176" s="73">
        <v>529.8</v>
      </c>
      <c r="F176" s="14">
        <v>528.2</v>
      </c>
      <c r="G176" s="14">
        <v>529.8</v>
      </c>
      <c r="H176" s="15">
        <f>G176-F176</f>
        <v>1.599999999999909</v>
      </c>
      <c r="I176" s="16">
        <f>H176/H177</f>
        <v>1</v>
      </c>
      <c r="J176" s="16"/>
      <c r="K176" s="13">
        <v>0.154</v>
      </c>
      <c r="L176" s="13"/>
      <c r="M176" s="13"/>
      <c r="N176" s="13"/>
      <c r="O176" s="13"/>
      <c r="P176" s="13"/>
      <c r="Q176" s="13"/>
      <c r="R176" s="13"/>
      <c r="S176" s="13"/>
      <c r="T176" s="17"/>
    </row>
    <row r="177" spans="1:20" ht="11.25">
      <c r="A177" s="18">
        <v>10</v>
      </c>
      <c r="B177" s="12" t="s">
        <v>23</v>
      </c>
      <c r="C177" s="14">
        <v>6.600000000000023</v>
      </c>
      <c r="D177" s="73">
        <v>528.2</v>
      </c>
      <c r="E177" s="73">
        <v>529.8</v>
      </c>
      <c r="F177" s="13"/>
      <c r="G177" s="13"/>
      <c r="H177" s="15">
        <f>E177-D177</f>
        <v>1.599999999999909</v>
      </c>
      <c r="I177" s="16"/>
      <c r="J177" s="16">
        <f>I176*K176</f>
        <v>0.154</v>
      </c>
      <c r="K177" s="13"/>
      <c r="L177" s="13">
        <v>16850</v>
      </c>
      <c r="M177" s="13">
        <f>L177/(1+J177)</f>
        <v>14601.386481802427</v>
      </c>
      <c r="N177" s="13">
        <v>6.16</v>
      </c>
      <c r="O177" s="19">
        <f>N177*2.54/2</f>
        <v>7.8232</v>
      </c>
      <c r="P177" s="20">
        <f>3.1416*O177*O177*H177*30.48</f>
        <v>9376.801012400709</v>
      </c>
      <c r="Q177" s="16">
        <f>M177/P177</f>
        <v>1.5571820776075194</v>
      </c>
      <c r="R177" s="16">
        <f>H177/C177</f>
        <v>0.2424242424242278</v>
      </c>
      <c r="S177" s="16">
        <f>Q177*R177</f>
        <v>0.377498685480588</v>
      </c>
      <c r="T177" s="17"/>
    </row>
    <row r="178" spans="1:20" ht="11.25">
      <c r="A178" s="18"/>
      <c r="B178" s="12"/>
      <c r="C178" s="14"/>
      <c r="D178" s="73"/>
      <c r="E178" s="73"/>
      <c r="F178" s="13"/>
      <c r="G178" s="13"/>
      <c r="H178" s="13"/>
      <c r="I178" s="16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7"/>
    </row>
    <row r="179" spans="1:20" ht="11.25">
      <c r="A179" s="11"/>
      <c r="B179" s="12" t="s">
        <v>28</v>
      </c>
      <c r="C179" s="13"/>
      <c r="D179" s="73">
        <v>529.8</v>
      </c>
      <c r="E179" s="73">
        <v>531.3</v>
      </c>
      <c r="F179" s="14">
        <v>529.8</v>
      </c>
      <c r="G179" s="14">
        <v>531.6</v>
      </c>
      <c r="H179" s="15">
        <f>G179-F179</f>
        <v>1.8000000000000682</v>
      </c>
      <c r="I179" s="16">
        <f>H179/H180</f>
        <v>1</v>
      </c>
      <c r="J179" s="16"/>
      <c r="K179" s="13">
        <v>0.141</v>
      </c>
      <c r="L179" s="13"/>
      <c r="M179" s="13"/>
      <c r="N179" s="13"/>
      <c r="O179" s="13"/>
      <c r="P179" s="13"/>
      <c r="Q179" s="13"/>
      <c r="R179" s="13"/>
      <c r="S179" s="13"/>
      <c r="T179" s="17"/>
    </row>
    <row r="180" spans="1:20" ht="11.25">
      <c r="A180" s="18">
        <v>10</v>
      </c>
      <c r="B180" s="12" t="s">
        <v>23</v>
      </c>
      <c r="C180" s="14">
        <v>6.600000000000023</v>
      </c>
      <c r="D180" s="73">
        <v>529.8</v>
      </c>
      <c r="E180" s="73">
        <v>531.6</v>
      </c>
      <c r="F180" s="13"/>
      <c r="G180" s="13"/>
      <c r="H180" s="15">
        <f>E180-D180</f>
        <v>1.8000000000000682</v>
      </c>
      <c r="I180" s="16"/>
      <c r="J180" s="16">
        <f>I179*K179</f>
        <v>0.141</v>
      </c>
      <c r="K180" s="13"/>
      <c r="L180" s="13">
        <v>19300</v>
      </c>
      <c r="M180" s="13">
        <f>L180/(1+J180)</f>
        <v>16914.98685363716</v>
      </c>
      <c r="N180" s="13">
        <v>6.16</v>
      </c>
      <c r="O180" s="19">
        <f>N180*2.54/2</f>
        <v>7.8232</v>
      </c>
      <c r="P180" s="20">
        <f>3.1416*O180*O180*H180*30.48</f>
        <v>10548.901138951796</v>
      </c>
      <c r="Q180" s="16">
        <f>M180/P180</f>
        <v>1.603483304168868</v>
      </c>
      <c r="R180" s="16">
        <f>H180/C180</f>
        <v>0.27272727272728214</v>
      </c>
      <c r="S180" s="16">
        <f>Q180*R180</f>
        <v>0.4373136284097064</v>
      </c>
      <c r="T180" s="17"/>
    </row>
    <row r="181" spans="1:20" ht="11.25">
      <c r="A181" s="18"/>
      <c r="B181" s="12"/>
      <c r="C181" s="14"/>
      <c r="D181" s="73"/>
      <c r="E181" s="73"/>
      <c r="F181" s="13"/>
      <c r="G181" s="13"/>
      <c r="H181" s="13"/>
      <c r="I181" s="16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7"/>
    </row>
    <row r="182" spans="1:20" ht="11.25">
      <c r="A182" s="11"/>
      <c r="B182" s="12" t="s">
        <v>28</v>
      </c>
      <c r="C182" s="13"/>
      <c r="D182" s="73">
        <v>531.3</v>
      </c>
      <c r="E182" s="73">
        <v>533.1</v>
      </c>
      <c r="F182" s="14">
        <v>531.6</v>
      </c>
      <c r="G182" s="14">
        <v>533.1</v>
      </c>
      <c r="H182" s="15">
        <f>G182-F182</f>
        <v>1.5</v>
      </c>
      <c r="I182" s="16">
        <f>H182/H183</f>
        <v>1</v>
      </c>
      <c r="J182" s="16"/>
      <c r="K182" s="13">
        <v>0.145</v>
      </c>
      <c r="L182" s="13"/>
      <c r="M182" s="13"/>
      <c r="N182" s="13"/>
      <c r="O182" s="13"/>
      <c r="P182" s="13"/>
      <c r="Q182" s="13"/>
      <c r="R182" s="13"/>
      <c r="S182" s="13"/>
      <c r="T182" s="17"/>
    </row>
    <row r="183" spans="1:20" ht="12" thickBot="1">
      <c r="A183" s="18">
        <v>10</v>
      </c>
      <c r="B183" s="12" t="s">
        <v>23</v>
      </c>
      <c r="C183" s="14">
        <v>6.600000000000023</v>
      </c>
      <c r="D183" s="73">
        <v>531.6</v>
      </c>
      <c r="E183" s="73">
        <v>533.1</v>
      </c>
      <c r="F183" s="13"/>
      <c r="G183" s="13"/>
      <c r="H183" s="15">
        <f>E183-D183</f>
        <v>1.5</v>
      </c>
      <c r="I183" s="16"/>
      <c r="J183" s="16">
        <f>I182*K182</f>
        <v>0.145</v>
      </c>
      <c r="K183" s="13"/>
      <c r="L183" s="13">
        <v>16550</v>
      </c>
      <c r="M183" s="13">
        <f>L183/(1+J183)</f>
        <v>14454.148471615721</v>
      </c>
      <c r="N183" s="13">
        <v>6.16</v>
      </c>
      <c r="O183" s="19">
        <f>N183*2.54/2</f>
        <v>7.8232</v>
      </c>
      <c r="P183" s="20">
        <f>3.1416*O183*O183*H183*30.48</f>
        <v>8790.750949126164</v>
      </c>
      <c r="Q183" s="16">
        <f>M183/P183</f>
        <v>1.6442450201654866</v>
      </c>
      <c r="R183" s="16">
        <f>H183/C183</f>
        <v>0.2272727272727265</v>
      </c>
      <c r="S183" s="64">
        <f>Q183*R183</f>
        <v>0.3736920500376093</v>
      </c>
      <c r="T183" s="17"/>
    </row>
    <row r="184" spans="1:20" ht="12" thickBot="1">
      <c r="A184" s="18"/>
      <c r="B184" s="12"/>
      <c r="C184" s="14"/>
      <c r="D184" s="73"/>
      <c r="E184" s="73"/>
      <c r="F184" s="13"/>
      <c r="G184" s="13"/>
      <c r="H184" s="15"/>
      <c r="I184" s="16"/>
      <c r="J184" s="16"/>
      <c r="K184" s="13"/>
      <c r="L184" s="13"/>
      <c r="M184" s="13"/>
      <c r="N184" s="13"/>
      <c r="O184" s="19"/>
      <c r="P184" s="20"/>
      <c r="Q184" s="16"/>
      <c r="R184" s="67"/>
      <c r="S184" s="65">
        <f>SUM(S174:S183)</f>
        <v>1.5738442683947353</v>
      </c>
      <c r="T184" s="63">
        <v>0</v>
      </c>
    </row>
    <row r="185" spans="1:20" ht="11.25">
      <c r="A185" s="46"/>
      <c r="B185" s="47"/>
      <c r="C185" s="48"/>
      <c r="D185" s="74"/>
      <c r="E185" s="74"/>
      <c r="F185" s="48"/>
      <c r="G185" s="48"/>
      <c r="H185" s="49"/>
      <c r="I185" s="50"/>
      <c r="J185" s="50"/>
      <c r="K185" s="48"/>
      <c r="L185" s="48"/>
      <c r="M185" s="48"/>
      <c r="N185" s="48"/>
      <c r="O185" s="48"/>
      <c r="P185" s="48"/>
      <c r="Q185" s="48"/>
      <c r="R185" s="48"/>
      <c r="S185" s="59"/>
      <c r="T185" s="51"/>
    </row>
    <row r="186" spans="1:20" ht="11.25">
      <c r="A186" s="18"/>
      <c r="B186" s="12"/>
      <c r="C186" s="14"/>
      <c r="D186" s="73"/>
      <c r="E186" s="73"/>
      <c r="F186" s="13"/>
      <c r="G186" s="13"/>
      <c r="H186" s="13"/>
      <c r="I186" s="16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7"/>
    </row>
    <row r="187" spans="1:20" ht="12" thickBot="1">
      <c r="A187" s="11"/>
      <c r="B187" s="12" t="s">
        <v>28</v>
      </c>
      <c r="C187" s="13"/>
      <c r="D187" s="73">
        <v>533.1</v>
      </c>
      <c r="E187" s="73">
        <v>534.1</v>
      </c>
      <c r="F187" s="14">
        <v>533.1</v>
      </c>
      <c r="G187" s="14">
        <v>534.1</v>
      </c>
      <c r="H187" s="15">
        <f>G187-F187</f>
        <v>1</v>
      </c>
      <c r="I187" s="16">
        <f>H187/H188</f>
        <v>1</v>
      </c>
      <c r="J187" s="16"/>
      <c r="K187" s="13">
        <v>0.307</v>
      </c>
      <c r="L187" s="13"/>
      <c r="M187" s="13"/>
      <c r="N187" s="13"/>
      <c r="O187" s="13"/>
      <c r="P187" s="13"/>
      <c r="Q187" s="13"/>
      <c r="R187" s="13"/>
      <c r="S187" s="68"/>
      <c r="T187" s="17"/>
    </row>
    <row r="188" spans="1:20" ht="12" thickBot="1">
      <c r="A188" s="18">
        <v>11</v>
      </c>
      <c r="B188" s="12" t="s">
        <v>23</v>
      </c>
      <c r="C188" s="14">
        <v>1</v>
      </c>
      <c r="D188" s="73">
        <v>533.1</v>
      </c>
      <c r="E188" s="73">
        <v>534.1</v>
      </c>
      <c r="F188" s="13"/>
      <c r="G188" s="13"/>
      <c r="H188" s="15">
        <f>E188-D188</f>
        <v>1</v>
      </c>
      <c r="I188" s="16"/>
      <c r="J188" s="16">
        <f>I187*K187</f>
        <v>0.307</v>
      </c>
      <c r="K188" s="13"/>
      <c r="L188" s="13">
        <v>12150</v>
      </c>
      <c r="M188" s="13">
        <f>L188/(1+J188)</f>
        <v>9296.09793420046</v>
      </c>
      <c r="N188" s="13">
        <v>6.16</v>
      </c>
      <c r="O188" s="19">
        <f>N188*2.54/2</f>
        <v>7.8232</v>
      </c>
      <c r="P188" s="20">
        <f>3.1416*O188*O188*H188*30.48</f>
        <v>5860.500632750776</v>
      </c>
      <c r="Q188" s="16">
        <f>M188/P188</f>
        <v>1.58622932011136</v>
      </c>
      <c r="R188" s="67">
        <f>H188/C188</f>
        <v>1</v>
      </c>
      <c r="S188" s="65">
        <f>Q188*R188</f>
        <v>1.58622932011136</v>
      </c>
      <c r="T188" s="63">
        <v>0</v>
      </c>
    </row>
    <row r="189" spans="1:20" ht="11.25">
      <c r="A189" s="46"/>
      <c r="B189" s="47"/>
      <c r="C189" s="48"/>
      <c r="D189" s="74"/>
      <c r="E189" s="74"/>
      <c r="F189" s="48"/>
      <c r="G189" s="48"/>
      <c r="H189" s="49"/>
      <c r="I189" s="50"/>
      <c r="J189" s="50"/>
      <c r="K189" s="48"/>
      <c r="L189" s="48"/>
      <c r="M189" s="48"/>
      <c r="N189" s="48"/>
      <c r="O189" s="48"/>
      <c r="P189" s="48"/>
      <c r="Q189" s="48"/>
      <c r="R189" s="48"/>
      <c r="S189" s="59"/>
      <c r="T189" s="51"/>
    </row>
    <row r="190" spans="1:20" ht="11.25">
      <c r="A190" s="18"/>
      <c r="B190" s="12"/>
      <c r="C190" s="14"/>
      <c r="D190" s="73"/>
      <c r="E190" s="73"/>
      <c r="F190" s="13"/>
      <c r="G190" s="13"/>
      <c r="H190" s="13"/>
      <c r="I190" s="16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7"/>
    </row>
    <row r="191" spans="1:20" ht="11.25">
      <c r="A191" s="11"/>
      <c r="B191" s="12" t="s">
        <v>28</v>
      </c>
      <c r="C191" s="13"/>
      <c r="D191" s="73">
        <v>534.1</v>
      </c>
      <c r="E191" s="73">
        <v>536.6</v>
      </c>
      <c r="F191" s="14">
        <v>534.1</v>
      </c>
      <c r="G191" s="14">
        <v>534.5</v>
      </c>
      <c r="H191" s="15">
        <f>G191-F191</f>
        <v>0.39999999999997726</v>
      </c>
      <c r="I191" s="16">
        <f>H191/H192</f>
        <v>1</v>
      </c>
      <c r="J191" s="16"/>
      <c r="K191" s="13">
        <v>0.17099999999999999</v>
      </c>
      <c r="L191" s="13"/>
      <c r="M191" s="13"/>
      <c r="N191" s="13"/>
      <c r="O191" s="13"/>
      <c r="P191" s="13"/>
      <c r="Q191" s="13"/>
      <c r="R191" s="13"/>
      <c r="S191" s="13"/>
      <c r="T191" s="17"/>
    </row>
    <row r="192" spans="1:20" ht="11.25">
      <c r="A192" s="18">
        <v>12</v>
      </c>
      <c r="B192" s="12" t="s">
        <v>23</v>
      </c>
      <c r="C192" s="14">
        <v>9.899999999999977</v>
      </c>
      <c r="D192" s="73">
        <v>534.1</v>
      </c>
      <c r="E192" s="73">
        <v>534.5</v>
      </c>
      <c r="F192" s="13"/>
      <c r="G192" s="13"/>
      <c r="H192" s="15">
        <f>E192-D192</f>
        <v>0.39999999999997726</v>
      </c>
      <c r="I192" s="16"/>
      <c r="J192" s="16">
        <f>I191*K191</f>
        <v>0.17099999999999999</v>
      </c>
      <c r="K192" s="13"/>
      <c r="L192" s="13">
        <v>4450</v>
      </c>
      <c r="M192" s="13">
        <f>L192/(1+J192)</f>
        <v>3800.170794192997</v>
      </c>
      <c r="N192" s="13">
        <v>6.16</v>
      </c>
      <c r="O192" s="19">
        <f>N192*2.54/2</f>
        <v>7.8232</v>
      </c>
      <c r="P192" s="20">
        <f>3.1416*O192*O192*H192*30.48</f>
        <v>2344.200253100177</v>
      </c>
      <c r="Q192" s="16">
        <f>M192/P192</f>
        <v>1.6210947802634676</v>
      </c>
      <c r="R192" s="16">
        <f>H192/C192</f>
        <v>0.0404040404040382</v>
      </c>
      <c r="S192" s="16">
        <f>Q192*R192</f>
        <v>0.06549877900054057</v>
      </c>
      <c r="T192" s="17"/>
    </row>
    <row r="193" spans="1:20" ht="11.25">
      <c r="A193" s="18"/>
      <c r="B193" s="12"/>
      <c r="C193" s="14"/>
      <c r="D193" s="73"/>
      <c r="E193" s="73"/>
      <c r="F193" s="13"/>
      <c r="G193" s="13"/>
      <c r="H193" s="13"/>
      <c r="I193" s="16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7"/>
    </row>
    <row r="194" spans="1:20" ht="11.25">
      <c r="A194" s="11"/>
      <c r="B194" s="12" t="s">
        <v>28</v>
      </c>
      <c r="C194" s="13"/>
      <c r="D194" s="73">
        <v>534.1</v>
      </c>
      <c r="E194" s="73">
        <v>536.6</v>
      </c>
      <c r="F194" s="14">
        <v>534.5</v>
      </c>
      <c r="G194" s="14">
        <v>536.2</v>
      </c>
      <c r="H194" s="15">
        <f>G194-F194</f>
        <v>1.7000000000000455</v>
      </c>
      <c r="I194" s="16">
        <f>H194/H195</f>
        <v>1</v>
      </c>
      <c r="J194" s="16"/>
      <c r="K194" s="13">
        <v>0.17099999999999999</v>
      </c>
      <c r="L194" s="13"/>
      <c r="M194" s="13"/>
      <c r="N194" s="13"/>
      <c r="O194" s="13"/>
      <c r="P194" s="13"/>
      <c r="Q194" s="13"/>
      <c r="R194" s="13"/>
      <c r="S194" s="13"/>
      <c r="T194" s="17"/>
    </row>
    <row r="195" spans="1:20" ht="11.25">
      <c r="A195" s="18">
        <v>12</v>
      </c>
      <c r="B195" s="12" t="s">
        <v>23</v>
      </c>
      <c r="C195" s="14">
        <v>9.899999999999977</v>
      </c>
      <c r="D195" s="73">
        <v>534.5</v>
      </c>
      <c r="E195" s="73">
        <v>536.2</v>
      </c>
      <c r="F195" s="13"/>
      <c r="G195" s="13"/>
      <c r="H195" s="15">
        <f>E195-D195</f>
        <v>1.7000000000000455</v>
      </c>
      <c r="I195" s="16"/>
      <c r="J195" s="16">
        <f>I194*K194</f>
        <v>0.17099999999999999</v>
      </c>
      <c r="K195" s="13"/>
      <c r="L195" s="13">
        <v>18800</v>
      </c>
      <c r="M195" s="13">
        <f>L195/(1+J195)</f>
        <v>16054.65414175918</v>
      </c>
      <c r="N195" s="13">
        <v>6.16</v>
      </c>
      <c r="O195" s="19">
        <f>N195*2.54/2</f>
        <v>7.8232</v>
      </c>
      <c r="P195" s="20">
        <f>3.1416*O195*O195*H195*30.48</f>
        <v>9962.851075676585</v>
      </c>
      <c r="Q195" s="16">
        <f>M195/P195</f>
        <v>1.6114517842141785</v>
      </c>
      <c r="R195" s="16">
        <f>H195/C195</f>
        <v>0.1717171717171767</v>
      </c>
      <c r="S195" s="16">
        <f>Q195*R195</f>
        <v>0.27671394274385686</v>
      </c>
      <c r="T195" s="17"/>
    </row>
    <row r="196" spans="1:20" ht="11.25">
      <c r="A196" s="18"/>
      <c r="B196" s="12"/>
      <c r="C196" s="14"/>
      <c r="D196" s="73"/>
      <c r="E196" s="73"/>
      <c r="F196" s="13"/>
      <c r="G196" s="13"/>
      <c r="H196" s="13"/>
      <c r="I196" s="16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7"/>
    </row>
    <row r="197" spans="1:20" ht="11.25">
      <c r="A197" s="11"/>
      <c r="B197" s="12" t="s">
        <v>28</v>
      </c>
      <c r="C197" s="13"/>
      <c r="D197" s="73">
        <v>536.6</v>
      </c>
      <c r="E197" s="73">
        <v>537.8</v>
      </c>
      <c r="F197" s="14">
        <v>536.2</v>
      </c>
      <c r="G197" s="14">
        <v>537.8</v>
      </c>
      <c r="H197" s="15">
        <f>G197-F197</f>
        <v>1.599999999999909</v>
      </c>
      <c r="I197" s="16">
        <f>H197/H198</f>
        <v>1</v>
      </c>
      <c r="J197" s="16"/>
      <c r="K197" s="13">
        <v>0.14300000000000002</v>
      </c>
      <c r="L197" s="13"/>
      <c r="M197" s="13"/>
      <c r="N197" s="13"/>
      <c r="O197" s="13"/>
      <c r="P197" s="13"/>
      <c r="Q197" s="13"/>
      <c r="R197" s="13"/>
      <c r="S197" s="13"/>
      <c r="T197" s="17"/>
    </row>
    <row r="198" spans="1:20" ht="11.25">
      <c r="A198" s="18">
        <v>12</v>
      </c>
      <c r="B198" s="12" t="s">
        <v>23</v>
      </c>
      <c r="C198" s="14">
        <v>9.899999999999977</v>
      </c>
      <c r="D198" s="73">
        <v>536.2</v>
      </c>
      <c r="E198" s="73">
        <v>537.8</v>
      </c>
      <c r="F198" s="13"/>
      <c r="G198" s="13"/>
      <c r="H198" s="15">
        <f>E198-D198</f>
        <v>1.599999999999909</v>
      </c>
      <c r="I198" s="16"/>
      <c r="J198" s="16">
        <f>I197*K197</f>
        <v>0.14300000000000002</v>
      </c>
      <c r="K198" s="13"/>
      <c r="L198" s="13">
        <v>18900</v>
      </c>
      <c r="M198" s="13">
        <f>L198/(1+J198)</f>
        <v>16535.43307086614</v>
      </c>
      <c r="N198" s="13">
        <v>6.16</v>
      </c>
      <c r="O198" s="19">
        <f>N198*2.54/2</f>
        <v>7.8232</v>
      </c>
      <c r="P198" s="20">
        <f>3.1416*O198*O198*H198*30.48</f>
        <v>9376.801012400709</v>
      </c>
      <c r="Q198" s="16">
        <f>M198/P198</f>
        <v>1.7634407565008818</v>
      </c>
      <c r="R198" s="16">
        <f>H198/C198</f>
        <v>0.1616161616161528</v>
      </c>
      <c r="S198" s="16">
        <f>Q198*R198</f>
        <v>0.2850005263031573</v>
      </c>
      <c r="T198" s="17"/>
    </row>
    <row r="199" spans="1:20" ht="11.25">
      <c r="A199" s="18"/>
      <c r="B199" s="12"/>
      <c r="C199" s="14"/>
      <c r="D199" s="73"/>
      <c r="E199" s="73"/>
      <c r="F199" s="13"/>
      <c r="G199" s="13"/>
      <c r="H199" s="13"/>
      <c r="I199" s="16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7"/>
    </row>
    <row r="200" spans="1:20" ht="11.25">
      <c r="A200" s="11"/>
      <c r="B200" s="12" t="s">
        <v>28</v>
      </c>
      <c r="C200" s="13"/>
      <c r="D200" s="73">
        <v>537.8</v>
      </c>
      <c r="E200" s="73">
        <v>544</v>
      </c>
      <c r="F200" s="14">
        <v>537.8</v>
      </c>
      <c r="G200" s="14">
        <v>539.2</v>
      </c>
      <c r="H200" s="15">
        <f>G200-F200</f>
        <v>1.400000000000091</v>
      </c>
      <c r="I200" s="16">
        <f>H200/H201</f>
        <v>1</v>
      </c>
      <c r="J200" s="16"/>
      <c r="K200" s="13">
        <v>0.224</v>
      </c>
      <c r="L200" s="13"/>
      <c r="M200" s="13"/>
      <c r="N200" s="13"/>
      <c r="O200" s="13"/>
      <c r="P200" s="13"/>
      <c r="Q200" s="13"/>
      <c r="R200" s="13"/>
      <c r="S200" s="13"/>
      <c r="T200" s="17"/>
    </row>
    <row r="201" spans="1:20" ht="11.25">
      <c r="A201" s="18">
        <v>12</v>
      </c>
      <c r="B201" s="12" t="s">
        <v>23</v>
      </c>
      <c r="C201" s="14">
        <v>9.899999999999977</v>
      </c>
      <c r="D201" s="73">
        <v>537.8</v>
      </c>
      <c r="E201" s="73">
        <v>539.2</v>
      </c>
      <c r="F201" s="13"/>
      <c r="G201" s="13"/>
      <c r="H201" s="15">
        <f>E201-D201</f>
        <v>1.400000000000091</v>
      </c>
      <c r="I201" s="16"/>
      <c r="J201" s="16">
        <f>I200*K200</f>
        <v>0.224</v>
      </c>
      <c r="K201" s="13"/>
      <c r="L201" s="13">
        <v>16400</v>
      </c>
      <c r="M201" s="13">
        <f>L201/(1+J201)</f>
        <v>13398.692810457516</v>
      </c>
      <c r="N201" s="13">
        <v>6.16</v>
      </c>
      <c r="O201" s="19">
        <f>N201*2.54/2</f>
        <v>7.8232</v>
      </c>
      <c r="P201" s="20">
        <f>3.1416*O201*O201*H201*30.48</f>
        <v>8204.700885851618</v>
      </c>
      <c r="Q201" s="16">
        <f>M201/P201</f>
        <v>1.6330507348004046</v>
      </c>
      <c r="R201" s="16">
        <f>H201/C201</f>
        <v>0.14141414141415093</v>
      </c>
      <c r="S201" s="16">
        <f>Q201*R201</f>
        <v>0.2309364675475475</v>
      </c>
      <c r="T201" s="17"/>
    </row>
    <row r="202" spans="1:20" ht="11.25">
      <c r="A202" s="18"/>
      <c r="B202" s="12"/>
      <c r="C202" s="14"/>
      <c r="D202" s="73"/>
      <c r="E202" s="73"/>
      <c r="F202" s="13"/>
      <c r="G202" s="13"/>
      <c r="H202" s="13"/>
      <c r="I202" s="16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7"/>
    </row>
    <row r="203" spans="1:20" ht="11.25">
      <c r="A203" s="11"/>
      <c r="B203" s="12" t="s">
        <v>28</v>
      </c>
      <c r="C203" s="13"/>
      <c r="D203" s="73">
        <v>537.8</v>
      </c>
      <c r="E203" s="73">
        <v>544</v>
      </c>
      <c r="F203" s="14">
        <v>539.2</v>
      </c>
      <c r="G203" s="14">
        <v>540.8</v>
      </c>
      <c r="H203" s="15">
        <f>G203-F203</f>
        <v>1.599999999999909</v>
      </c>
      <c r="I203" s="16">
        <f>H203/H204</f>
        <v>1</v>
      </c>
      <c r="J203" s="16"/>
      <c r="K203" s="13">
        <v>0.224</v>
      </c>
      <c r="L203" s="13"/>
      <c r="M203" s="13"/>
      <c r="N203" s="13"/>
      <c r="O203" s="13"/>
      <c r="P203" s="13"/>
      <c r="Q203" s="13"/>
      <c r="R203" s="13"/>
      <c r="S203" s="13"/>
      <c r="T203" s="17"/>
    </row>
    <row r="204" spans="1:20" ht="11.25">
      <c r="A204" s="18">
        <v>12</v>
      </c>
      <c r="B204" s="12" t="s">
        <v>23</v>
      </c>
      <c r="C204" s="14">
        <v>9.899999999999977</v>
      </c>
      <c r="D204" s="73">
        <v>539.2</v>
      </c>
      <c r="E204" s="73">
        <v>540.8</v>
      </c>
      <c r="F204" s="13"/>
      <c r="G204" s="13"/>
      <c r="H204" s="15">
        <f>E204-D204</f>
        <v>1.599999999999909</v>
      </c>
      <c r="I204" s="16"/>
      <c r="J204" s="16">
        <f>I203*K203</f>
        <v>0.224</v>
      </c>
      <c r="K204" s="13"/>
      <c r="L204" s="13">
        <v>18050</v>
      </c>
      <c r="M204" s="13">
        <f>L204/(1+J204)</f>
        <v>14746.73202614379</v>
      </c>
      <c r="N204" s="13">
        <v>6.16</v>
      </c>
      <c r="O204" s="19">
        <f>N204*2.54/2</f>
        <v>7.8232</v>
      </c>
      <c r="P204" s="20">
        <f>3.1416*O204*O204*H204*30.48</f>
        <v>9376.801012400709</v>
      </c>
      <c r="Q204" s="16">
        <f>M204/P204</f>
        <v>1.5726826245583554</v>
      </c>
      <c r="R204" s="16">
        <f>H204/C204</f>
        <v>0.1616161616161528</v>
      </c>
      <c r="S204" s="16">
        <f>Q204*R204</f>
        <v>0.2541709292215385</v>
      </c>
      <c r="T204" s="17"/>
    </row>
    <row r="205" spans="1:20" ht="11.25">
      <c r="A205" s="18"/>
      <c r="B205" s="12"/>
      <c r="C205" s="14"/>
      <c r="D205" s="73"/>
      <c r="E205" s="73"/>
      <c r="F205" s="13"/>
      <c r="G205" s="13"/>
      <c r="H205" s="13"/>
      <c r="I205" s="16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7"/>
    </row>
    <row r="206" spans="1:20" ht="11.25">
      <c r="A206" s="11"/>
      <c r="B206" s="12" t="s">
        <v>28</v>
      </c>
      <c r="C206" s="13"/>
      <c r="D206" s="73">
        <v>537.8</v>
      </c>
      <c r="E206" s="73">
        <v>544</v>
      </c>
      <c r="F206" s="14">
        <v>540.8</v>
      </c>
      <c r="G206" s="14">
        <v>542.4</v>
      </c>
      <c r="H206" s="15">
        <f>G206-F206</f>
        <v>1.6000000000000227</v>
      </c>
      <c r="I206" s="16">
        <f>H206/H207</f>
        <v>1</v>
      </c>
      <c r="J206" s="16"/>
      <c r="K206" s="13">
        <v>0.224</v>
      </c>
      <c r="L206" s="13"/>
      <c r="M206" s="13"/>
      <c r="N206" s="13"/>
      <c r="O206" s="13"/>
      <c r="P206" s="13"/>
      <c r="Q206" s="13"/>
      <c r="R206" s="13"/>
      <c r="S206" s="13"/>
      <c r="T206" s="17"/>
    </row>
    <row r="207" spans="1:20" ht="11.25">
      <c r="A207" s="18">
        <v>12</v>
      </c>
      <c r="B207" s="12" t="s">
        <v>23</v>
      </c>
      <c r="C207" s="14">
        <v>9.899999999999977</v>
      </c>
      <c r="D207" s="73">
        <v>540.8</v>
      </c>
      <c r="E207" s="73">
        <v>542.4</v>
      </c>
      <c r="F207" s="13"/>
      <c r="G207" s="13"/>
      <c r="H207" s="15">
        <f>E207-D207</f>
        <v>1.6000000000000227</v>
      </c>
      <c r="I207" s="16"/>
      <c r="J207" s="16">
        <f>I206*K206</f>
        <v>0.224</v>
      </c>
      <c r="K207" s="13"/>
      <c r="L207" s="13">
        <v>19500</v>
      </c>
      <c r="M207" s="13">
        <f>L207/(1+J207)</f>
        <v>15931.372549019608</v>
      </c>
      <c r="N207" s="13">
        <v>6.16</v>
      </c>
      <c r="O207" s="19">
        <f>N207*2.54/2</f>
        <v>7.8232</v>
      </c>
      <c r="P207" s="20">
        <f>3.1416*O207*O207*H207*30.48</f>
        <v>9376.801012401374</v>
      </c>
      <c r="Q207" s="16">
        <f>M207/P207</f>
        <v>1.6990200099105681</v>
      </c>
      <c r="R207" s="16">
        <f>H207/C207</f>
        <v>0.1616161616161643</v>
      </c>
      <c r="S207" s="16">
        <f>Q207*R207</f>
        <v>0.27458909251080343</v>
      </c>
      <c r="T207" s="17"/>
    </row>
    <row r="208" spans="1:20" ht="11.25">
      <c r="A208" s="18"/>
      <c r="B208" s="12"/>
      <c r="C208" s="14"/>
      <c r="D208" s="73"/>
      <c r="E208" s="73"/>
      <c r="F208" s="13"/>
      <c r="G208" s="13"/>
      <c r="H208" s="13"/>
      <c r="I208" s="16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7"/>
    </row>
    <row r="209" spans="1:20" ht="11.25">
      <c r="A209" s="11"/>
      <c r="B209" s="12" t="s">
        <v>28</v>
      </c>
      <c r="C209" s="13"/>
      <c r="D209" s="73">
        <v>537.8</v>
      </c>
      <c r="E209" s="73">
        <v>544</v>
      </c>
      <c r="F209" s="14">
        <v>542.4</v>
      </c>
      <c r="G209" s="14">
        <v>544</v>
      </c>
      <c r="H209" s="15">
        <f>G209-F209</f>
        <v>1.6000000000000227</v>
      </c>
      <c r="I209" s="16">
        <f>H209/H210</f>
        <v>1</v>
      </c>
      <c r="J209" s="16"/>
      <c r="K209" s="13">
        <v>0.224</v>
      </c>
      <c r="L209" s="13"/>
      <c r="M209" s="13"/>
      <c r="N209" s="13"/>
      <c r="O209" s="13"/>
      <c r="P209" s="13"/>
      <c r="Q209" s="13"/>
      <c r="R209" s="13"/>
      <c r="S209" s="13"/>
      <c r="T209" s="17"/>
    </row>
    <row r="210" spans="1:20" ht="12" thickBot="1">
      <c r="A210" s="18">
        <v>12</v>
      </c>
      <c r="B210" s="12" t="s">
        <v>23</v>
      </c>
      <c r="C210" s="14">
        <v>9.899999999999977</v>
      </c>
      <c r="D210" s="73">
        <v>542.4</v>
      </c>
      <c r="E210" s="73">
        <v>544</v>
      </c>
      <c r="F210" s="13"/>
      <c r="G210" s="13"/>
      <c r="H210" s="15">
        <f>E210-D210</f>
        <v>1.6000000000000227</v>
      </c>
      <c r="I210" s="16"/>
      <c r="J210" s="16">
        <f>I209*K209</f>
        <v>0.224</v>
      </c>
      <c r="K210" s="13"/>
      <c r="L210" s="13">
        <v>18000</v>
      </c>
      <c r="M210" s="13">
        <f>L210/(1+J210)</f>
        <v>14705.882352941177</v>
      </c>
      <c r="N210" s="13">
        <v>6.16</v>
      </c>
      <c r="O210" s="19">
        <f>N210*2.54/2</f>
        <v>7.8232</v>
      </c>
      <c r="P210" s="20">
        <f>3.1416*O210*O210*H210*30.48</f>
        <v>9376.801012401374</v>
      </c>
      <c r="Q210" s="16">
        <f>M210/P210</f>
        <v>1.5683261629943706</v>
      </c>
      <c r="R210" s="16">
        <f>H210/C210</f>
        <v>0.1616161616161643</v>
      </c>
      <c r="S210" s="64">
        <f>Q210*R210</f>
        <v>0.253466854625357</v>
      </c>
      <c r="T210" s="17"/>
    </row>
    <row r="211" spans="1:20" ht="12" thickBot="1">
      <c r="A211" s="18"/>
      <c r="B211" s="12"/>
      <c r="C211" s="14"/>
      <c r="D211" s="73"/>
      <c r="E211" s="73"/>
      <c r="F211" s="13"/>
      <c r="G211" s="13"/>
      <c r="H211" s="13"/>
      <c r="I211" s="16"/>
      <c r="J211" s="16"/>
      <c r="K211" s="13"/>
      <c r="L211" s="13"/>
      <c r="M211" s="13"/>
      <c r="N211" s="13"/>
      <c r="O211" s="13"/>
      <c r="P211" s="13"/>
      <c r="Q211" s="13"/>
      <c r="R211" s="62"/>
      <c r="S211" s="65">
        <f>SUM(S192:S210)</f>
        <v>1.6403765919528013</v>
      </c>
      <c r="T211" s="66">
        <v>0.2</v>
      </c>
    </row>
    <row r="212" spans="1:20" ht="11.25">
      <c r="A212" s="46"/>
      <c r="B212" s="47"/>
      <c r="C212" s="48"/>
      <c r="D212" s="74"/>
      <c r="E212" s="74"/>
      <c r="F212" s="48"/>
      <c r="G212" s="48"/>
      <c r="H212" s="49"/>
      <c r="I212" s="50"/>
      <c r="J212" s="50"/>
      <c r="K212" s="48"/>
      <c r="L212" s="48"/>
      <c r="M212" s="48"/>
      <c r="N212" s="48"/>
      <c r="O212" s="48"/>
      <c r="P212" s="48"/>
      <c r="Q212" s="48"/>
      <c r="R212" s="48"/>
      <c r="S212" s="59"/>
      <c r="T212" s="51"/>
    </row>
    <row r="213" spans="1:20" ht="11.25">
      <c r="A213" s="11"/>
      <c r="B213" s="12" t="s">
        <v>28</v>
      </c>
      <c r="C213" s="13"/>
      <c r="D213" s="73">
        <v>544.2</v>
      </c>
      <c r="E213" s="73">
        <v>546.7</v>
      </c>
      <c r="F213" s="14">
        <v>544.2</v>
      </c>
      <c r="G213" s="14">
        <v>545.1</v>
      </c>
      <c r="H213" s="15">
        <f>G213-F213</f>
        <v>0.8999999999999773</v>
      </c>
      <c r="I213" s="16">
        <f>H213/H214</f>
        <v>1</v>
      </c>
      <c r="J213" s="16"/>
      <c r="K213" s="13">
        <v>0.18</v>
      </c>
      <c r="L213" s="13"/>
      <c r="M213" s="13"/>
      <c r="N213" s="13"/>
      <c r="O213" s="13"/>
      <c r="P213" s="13"/>
      <c r="Q213" s="13"/>
      <c r="R213" s="13"/>
      <c r="S213" s="13"/>
      <c r="T213" s="17"/>
    </row>
    <row r="214" spans="1:20" ht="11.25">
      <c r="A214" s="18">
        <v>13</v>
      </c>
      <c r="B214" s="12" t="s">
        <v>23</v>
      </c>
      <c r="C214" s="14">
        <v>6</v>
      </c>
      <c r="D214" s="73">
        <v>544.2</v>
      </c>
      <c r="E214" s="73">
        <v>545.1</v>
      </c>
      <c r="F214" s="14"/>
      <c r="G214" s="14"/>
      <c r="H214" s="15">
        <f>E214-D214</f>
        <v>0.8999999999999773</v>
      </c>
      <c r="I214" s="16"/>
      <c r="J214" s="16">
        <f>I213*K213</f>
        <v>0.18</v>
      </c>
      <c r="K214" s="13"/>
      <c r="L214" s="13">
        <v>9500</v>
      </c>
      <c r="M214" s="13">
        <f>L214/(1+J214)</f>
        <v>8050.847457627119</v>
      </c>
      <c r="N214" s="13">
        <v>6.16</v>
      </c>
      <c r="O214" s="19">
        <f>N214*2.54/2</f>
        <v>7.8232</v>
      </c>
      <c r="P214" s="20">
        <f>3.1416*O214*O214*H214*30.48</f>
        <v>5274.450569475565</v>
      </c>
      <c r="Q214" s="16">
        <f>M214/P214</f>
        <v>1.5263859906507018</v>
      </c>
      <c r="R214" s="16">
        <f>H214/C214</f>
        <v>0.14999999999999622</v>
      </c>
      <c r="S214" s="16">
        <f>Q214*R214</f>
        <v>0.2289578985975995</v>
      </c>
      <c r="T214" s="17"/>
    </row>
    <row r="215" spans="1:20" ht="11.25">
      <c r="A215" s="18"/>
      <c r="B215" s="12"/>
      <c r="C215" s="14"/>
      <c r="D215" s="73"/>
      <c r="E215" s="73"/>
      <c r="F215" s="14"/>
      <c r="G215" s="14"/>
      <c r="H215" s="13"/>
      <c r="I215" s="16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7"/>
    </row>
    <row r="216" spans="1:20" ht="11.25">
      <c r="A216" s="11"/>
      <c r="B216" s="12" t="s">
        <v>28</v>
      </c>
      <c r="C216" s="13"/>
      <c r="D216" s="73">
        <v>544.2</v>
      </c>
      <c r="E216" s="73">
        <v>546.7</v>
      </c>
      <c r="F216" s="14">
        <v>545.1</v>
      </c>
      <c r="G216" s="14">
        <v>546.7</v>
      </c>
      <c r="H216" s="15">
        <f>G216-F216</f>
        <v>1.6000000000000227</v>
      </c>
      <c r="I216" s="16">
        <f>H216/H217</f>
        <v>1</v>
      </c>
      <c r="J216" s="16"/>
      <c r="K216" s="13">
        <v>0.18</v>
      </c>
      <c r="L216" s="13"/>
      <c r="M216" s="13"/>
      <c r="N216" s="13"/>
      <c r="O216" s="13"/>
      <c r="P216" s="13"/>
      <c r="Q216" s="13"/>
      <c r="R216" s="13"/>
      <c r="S216" s="13"/>
      <c r="T216" s="17"/>
    </row>
    <row r="217" spans="1:20" ht="11.25">
      <c r="A217" s="18">
        <v>13</v>
      </c>
      <c r="B217" s="12" t="s">
        <v>23</v>
      </c>
      <c r="C217" s="14">
        <v>6</v>
      </c>
      <c r="D217" s="73">
        <v>545.1</v>
      </c>
      <c r="E217" s="73">
        <v>546.7</v>
      </c>
      <c r="F217" s="14"/>
      <c r="G217" s="13"/>
      <c r="H217" s="15">
        <f>E217-D217</f>
        <v>1.6000000000000227</v>
      </c>
      <c r="I217" s="16"/>
      <c r="J217" s="16">
        <f>I216*K216</f>
        <v>0.18</v>
      </c>
      <c r="K217" s="13"/>
      <c r="L217" s="13">
        <v>17600</v>
      </c>
      <c r="M217" s="13">
        <f>L217/(1+J217)</f>
        <v>14915.254237288136</v>
      </c>
      <c r="N217" s="13">
        <v>6.16</v>
      </c>
      <c r="O217" s="19">
        <f>N217*2.54/2</f>
        <v>7.8232</v>
      </c>
      <c r="P217" s="20">
        <f>3.1416*O217*O217*H217*30.48</f>
        <v>9376.801012401374</v>
      </c>
      <c r="Q217" s="16">
        <f>M217/P217</f>
        <v>1.5906548744675109</v>
      </c>
      <c r="R217" s="16">
        <f>H217/C217</f>
        <v>0.26666666666667044</v>
      </c>
      <c r="S217" s="16">
        <f>Q217*R217</f>
        <v>0.42417463319134224</v>
      </c>
      <c r="T217" s="17"/>
    </row>
    <row r="218" spans="1:20" ht="11.25">
      <c r="A218" s="18"/>
      <c r="B218" s="12"/>
      <c r="C218" s="14"/>
      <c r="D218" s="73"/>
      <c r="E218" s="73"/>
      <c r="F218" s="14"/>
      <c r="G218" s="13"/>
      <c r="H218" s="13"/>
      <c r="I218" s="16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7"/>
    </row>
    <row r="219" spans="1:20" ht="11.25">
      <c r="A219" s="11"/>
      <c r="B219" s="12" t="s">
        <v>28</v>
      </c>
      <c r="C219" s="13"/>
      <c r="D219" s="73">
        <v>546.7</v>
      </c>
      <c r="E219" s="73">
        <v>547.5</v>
      </c>
      <c r="F219" s="14">
        <v>546.7</v>
      </c>
      <c r="G219" s="14">
        <v>547.5</v>
      </c>
      <c r="H219" s="15">
        <f>G219-F219</f>
        <v>0.7999999999999545</v>
      </c>
      <c r="I219" s="16">
        <f>H219/H220</f>
        <v>0.44444444444443043</v>
      </c>
      <c r="J219" s="16"/>
      <c r="K219" s="13">
        <v>0.265</v>
      </c>
      <c r="L219" s="13"/>
      <c r="M219" s="13"/>
      <c r="N219" s="13"/>
      <c r="O219" s="13"/>
      <c r="P219" s="13"/>
      <c r="Q219" s="13"/>
      <c r="R219" s="13"/>
      <c r="S219" s="13"/>
      <c r="T219" s="17"/>
    </row>
    <row r="220" spans="1:20" ht="11.25">
      <c r="A220" s="18">
        <v>13</v>
      </c>
      <c r="B220" s="12" t="s">
        <v>23</v>
      </c>
      <c r="C220" s="14">
        <v>6</v>
      </c>
      <c r="D220" s="73">
        <v>546.7</v>
      </c>
      <c r="E220" s="73">
        <v>548.5</v>
      </c>
      <c r="F220" s="13"/>
      <c r="G220" s="13"/>
      <c r="H220" s="15">
        <f>E220-D220</f>
        <v>1.7999999999999545</v>
      </c>
      <c r="I220" s="16"/>
      <c r="J220" s="16">
        <f>I219*K219+I221*K221</f>
        <v>0.2338888888888881</v>
      </c>
      <c r="K220" s="13"/>
      <c r="L220" s="13">
        <v>18400</v>
      </c>
      <c r="M220" s="13">
        <f>L220/(1+J220)</f>
        <v>14912.201710941026</v>
      </c>
      <c r="N220" s="13">
        <v>6.16</v>
      </c>
      <c r="O220" s="19">
        <f>N220*2.54/2</f>
        <v>7.8232</v>
      </c>
      <c r="P220" s="20">
        <f>3.1416*O220*O220*H220*30.48</f>
        <v>10548.90113895113</v>
      </c>
      <c r="Q220" s="16">
        <f>M220/P220</f>
        <v>1.4136260748409797</v>
      </c>
      <c r="R220" s="16">
        <f>H220/C220</f>
        <v>0.29999999999999244</v>
      </c>
      <c r="S220" s="16">
        <f>Q220*R220</f>
        <v>0.4240878224522832</v>
      </c>
      <c r="T220" s="17"/>
    </row>
    <row r="221" spans="1:20" ht="11.25">
      <c r="A221" s="11"/>
      <c r="B221" s="12" t="s">
        <v>28</v>
      </c>
      <c r="C221" s="13"/>
      <c r="D221" s="73">
        <v>547.5</v>
      </c>
      <c r="E221" s="73">
        <v>549.5</v>
      </c>
      <c r="F221" s="14">
        <v>547.5</v>
      </c>
      <c r="G221" s="14">
        <v>548.5</v>
      </c>
      <c r="H221" s="15">
        <f>G221-F221</f>
        <v>1</v>
      </c>
      <c r="I221" s="16">
        <f>H221/H220</f>
        <v>0.5555555555555696</v>
      </c>
      <c r="J221" s="16"/>
      <c r="K221" s="13">
        <v>0.209</v>
      </c>
      <c r="L221" s="13"/>
      <c r="M221" s="13"/>
      <c r="N221" s="13"/>
      <c r="O221" s="13"/>
      <c r="P221" s="13"/>
      <c r="Q221" s="13"/>
      <c r="R221" s="13"/>
      <c r="S221" s="13"/>
      <c r="T221" s="17"/>
    </row>
    <row r="222" spans="1:20" ht="11.25">
      <c r="A222" s="11"/>
      <c r="B222" s="12"/>
      <c r="C222" s="13"/>
      <c r="D222" s="73"/>
      <c r="E222" s="73"/>
      <c r="F222" s="13"/>
      <c r="G222" s="13"/>
      <c r="H222" s="13"/>
      <c r="I222" s="16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7"/>
    </row>
    <row r="223" spans="1:20" ht="11.25">
      <c r="A223" s="11"/>
      <c r="B223" s="12" t="s">
        <v>28</v>
      </c>
      <c r="C223" s="13"/>
      <c r="D223" s="73">
        <v>547.5</v>
      </c>
      <c r="E223" s="73">
        <v>549.5</v>
      </c>
      <c r="F223" s="14">
        <v>548.5</v>
      </c>
      <c r="G223" s="14">
        <v>549.5</v>
      </c>
      <c r="H223" s="15">
        <f>G223-F223</f>
        <v>1</v>
      </c>
      <c r="I223" s="16">
        <f>H223/H224</f>
        <v>0.5882352941176313</v>
      </c>
      <c r="J223" s="16"/>
      <c r="K223" s="13">
        <v>0.209</v>
      </c>
      <c r="L223" s="13"/>
      <c r="M223" s="13"/>
      <c r="N223" s="13"/>
      <c r="O223" s="13"/>
      <c r="P223" s="13"/>
      <c r="Q223" s="13"/>
      <c r="R223" s="13"/>
      <c r="S223" s="13"/>
      <c r="T223" s="17"/>
    </row>
    <row r="224" spans="1:20" ht="11.25">
      <c r="A224" s="18">
        <v>13</v>
      </c>
      <c r="B224" s="12" t="s">
        <v>23</v>
      </c>
      <c r="C224" s="14">
        <v>6</v>
      </c>
      <c r="D224" s="73">
        <v>548.5</v>
      </c>
      <c r="E224" s="73">
        <v>550.2</v>
      </c>
      <c r="F224" s="13"/>
      <c r="G224" s="13"/>
      <c r="H224" s="15">
        <f>E224-D224</f>
        <v>1.7000000000000455</v>
      </c>
      <c r="I224" s="16"/>
      <c r="J224" s="16">
        <f>I223*K223+I225*K225</f>
        <v>0.2431764705882366</v>
      </c>
      <c r="K224" s="13"/>
      <c r="L224" s="13">
        <v>18550</v>
      </c>
      <c r="M224" s="13">
        <f>L224/(1+J224)</f>
        <v>14921.453581905917</v>
      </c>
      <c r="N224" s="13">
        <v>6.16</v>
      </c>
      <c r="O224" s="19">
        <f>N224*2.54/2</f>
        <v>7.8232</v>
      </c>
      <c r="P224" s="20">
        <f>3.1416*O224*O224*H224*30.48</f>
        <v>9962.851075676585</v>
      </c>
      <c r="Q224" s="16">
        <f>M224/P224</f>
        <v>1.4977091867141645</v>
      </c>
      <c r="R224" s="16">
        <f>H224/C224</f>
        <v>0.28333333333334093</v>
      </c>
      <c r="S224" s="16">
        <f>Q224*R224</f>
        <v>0.4243509362356913</v>
      </c>
      <c r="T224" s="17"/>
    </row>
    <row r="225" spans="1:20" ht="12" thickBot="1">
      <c r="A225" s="11"/>
      <c r="B225" s="12" t="s">
        <v>28</v>
      </c>
      <c r="C225" s="13"/>
      <c r="D225" s="73">
        <v>549.5</v>
      </c>
      <c r="E225" s="73">
        <v>550.2</v>
      </c>
      <c r="F225" s="14">
        <v>549.5</v>
      </c>
      <c r="G225" s="14">
        <v>550.2</v>
      </c>
      <c r="H225" s="15">
        <f>G225-F225</f>
        <v>0.7000000000000455</v>
      </c>
      <c r="I225" s="16">
        <f>H225/H224</f>
        <v>0.4117647058823687</v>
      </c>
      <c r="J225" s="16"/>
      <c r="K225" s="13">
        <v>0.292</v>
      </c>
      <c r="L225" s="13"/>
      <c r="M225" s="13"/>
      <c r="N225" s="13"/>
      <c r="O225" s="13"/>
      <c r="P225" s="13"/>
      <c r="Q225" s="13"/>
      <c r="R225" s="13"/>
      <c r="S225" s="68"/>
      <c r="T225" s="17"/>
    </row>
    <row r="226" spans="1:20" ht="12" thickBot="1">
      <c r="A226" s="11"/>
      <c r="B226" s="12"/>
      <c r="C226" s="13"/>
      <c r="D226" s="73"/>
      <c r="E226" s="73"/>
      <c r="F226" s="13"/>
      <c r="G226" s="13"/>
      <c r="H226" s="13"/>
      <c r="I226" s="16"/>
      <c r="J226" s="16"/>
      <c r="K226" s="13"/>
      <c r="L226" s="13"/>
      <c r="M226" s="13"/>
      <c r="N226" s="13"/>
      <c r="O226" s="13"/>
      <c r="P226" s="13"/>
      <c r="Q226" s="13"/>
      <c r="R226" s="62"/>
      <c r="S226" s="65">
        <f>SUM(S214:S224)</f>
        <v>1.501571290476916</v>
      </c>
      <c r="T226" s="63">
        <v>0</v>
      </c>
    </row>
    <row r="227" spans="1:20" ht="11.25">
      <c r="A227" s="46"/>
      <c r="B227" s="47"/>
      <c r="C227" s="48"/>
      <c r="D227" s="74"/>
      <c r="E227" s="74"/>
      <c r="F227" s="48"/>
      <c r="G227" s="48"/>
      <c r="H227" s="49"/>
      <c r="I227" s="50"/>
      <c r="J227" s="50"/>
      <c r="K227" s="48"/>
      <c r="L227" s="48"/>
      <c r="M227" s="48"/>
      <c r="N227" s="48"/>
      <c r="O227" s="48"/>
      <c r="P227" s="48"/>
      <c r="Q227" s="48"/>
      <c r="R227" s="48"/>
      <c r="S227" s="59"/>
      <c r="T227" s="51"/>
    </row>
    <row r="228" spans="1:20" ht="11.25">
      <c r="A228" s="11"/>
      <c r="B228" s="12" t="s">
        <v>28</v>
      </c>
      <c r="C228" s="13"/>
      <c r="D228" s="73">
        <v>550.2</v>
      </c>
      <c r="E228" s="73">
        <v>552.8</v>
      </c>
      <c r="F228" s="14">
        <v>550.2</v>
      </c>
      <c r="G228" s="14">
        <v>551.8</v>
      </c>
      <c r="H228" s="15">
        <f>G228-F228</f>
        <v>1.599999999999909</v>
      </c>
      <c r="I228" s="16">
        <f>H228/H229</f>
        <v>1</v>
      </c>
      <c r="J228" s="16"/>
      <c r="K228" s="13">
        <v>0.138</v>
      </c>
      <c r="L228" s="13"/>
      <c r="M228" s="13"/>
      <c r="N228" s="13"/>
      <c r="O228" s="13"/>
      <c r="P228" s="13"/>
      <c r="Q228" s="13"/>
      <c r="R228" s="13"/>
      <c r="S228" s="13"/>
      <c r="T228" s="17"/>
    </row>
    <row r="229" spans="1:20" ht="11.25">
      <c r="A229" s="18">
        <v>14</v>
      </c>
      <c r="B229" s="12" t="s">
        <v>23</v>
      </c>
      <c r="C229" s="14">
        <v>10</v>
      </c>
      <c r="D229" s="73">
        <v>550.2</v>
      </c>
      <c r="E229" s="73">
        <v>551.8</v>
      </c>
      <c r="F229" s="13"/>
      <c r="G229" s="13"/>
      <c r="H229" s="15">
        <f>E229-D229</f>
        <v>1.599999999999909</v>
      </c>
      <c r="I229" s="16"/>
      <c r="J229" s="16">
        <f>I228*K228</f>
        <v>0.138</v>
      </c>
      <c r="K229" s="13"/>
      <c r="L229" s="13">
        <v>17100</v>
      </c>
      <c r="M229" s="13">
        <f>L229/(1+J229)</f>
        <v>15026.362038664325</v>
      </c>
      <c r="N229" s="13">
        <v>6.16</v>
      </c>
      <c r="O229" s="19">
        <f>N229*2.54/2</f>
        <v>7.8232</v>
      </c>
      <c r="P229" s="20">
        <f>3.1416*O229*O229*H229*30.48</f>
        <v>9376.801012400709</v>
      </c>
      <c r="Q229" s="16">
        <f>M229/P229</f>
        <v>1.6025040969507767</v>
      </c>
      <c r="R229" s="16">
        <f>H229/C229</f>
        <v>0.1599999999999909</v>
      </c>
      <c r="S229" s="16">
        <f>Q229*R229</f>
        <v>0.25640065551210967</v>
      </c>
      <c r="T229" s="17"/>
    </row>
    <row r="230" spans="1:20" ht="11.25">
      <c r="A230" s="18"/>
      <c r="B230" s="12"/>
      <c r="C230" s="14"/>
      <c r="D230" s="73"/>
      <c r="E230" s="73"/>
      <c r="F230" s="13"/>
      <c r="G230" s="13"/>
      <c r="H230" s="13"/>
      <c r="I230" s="16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7"/>
    </row>
    <row r="231" spans="1:20" ht="11.25">
      <c r="A231" s="11"/>
      <c r="B231" s="12" t="s">
        <v>28</v>
      </c>
      <c r="C231" s="13"/>
      <c r="D231" s="73">
        <v>550.2</v>
      </c>
      <c r="E231" s="73">
        <v>552.8</v>
      </c>
      <c r="F231" s="14">
        <v>551.8</v>
      </c>
      <c r="G231" s="14">
        <v>552.8</v>
      </c>
      <c r="H231" s="15">
        <f>G231-F231</f>
        <v>1</v>
      </c>
      <c r="I231" s="16">
        <f>H231/H232</f>
        <v>0.5555555555555345</v>
      </c>
      <c r="J231" s="16"/>
      <c r="K231" s="13">
        <v>0.138</v>
      </c>
      <c r="L231" s="13"/>
      <c r="M231" s="13"/>
      <c r="N231" s="13"/>
      <c r="O231" s="13"/>
      <c r="P231" s="13"/>
      <c r="Q231" s="13"/>
      <c r="R231" s="13"/>
      <c r="S231" s="13"/>
      <c r="T231" s="17"/>
    </row>
    <row r="232" spans="1:20" ht="11.25">
      <c r="A232" s="18">
        <v>14</v>
      </c>
      <c r="B232" s="12" t="s">
        <v>23</v>
      </c>
      <c r="C232" s="14">
        <v>10</v>
      </c>
      <c r="D232" s="73">
        <v>551.8</v>
      </c>
      <c r="E232" s="73">
        <v>553.6</v>
      </c>
      <c r="F232" s="13"/>
      <c r="G232" s="13"/>
      <c r="H232" s="15">
        <f>E232-D232</f>
        <v>1.8000000000000682</v>
      </c>
      <c r="I232" s="16"/>
      <c r="J232" s="16">
        <f>I231*K231+I233*K233</f>
        <v>0.14422222222222253</v>
      </c>
      <c r="K232" s="13"/>
      <c r="L232" s="13">
        <v>17950</v>
      </c>
      <c r="M232" s="13">
        <f>L232/(1+J232)</f>
        <v>15687.512138279275</v>
      </c>
      <c r="N232" s="13">
        <v>6.16</v>
      </c>
      <c r="O232" s="19">
        <f>N232*2.54/2</f>
        <v>7.8232</v>
      </c>
      <c r="P232" s="20">
        <f>3.1416*O232*O232*H232*30.48</f>
        <v>10548.901138951796</v>
      </c>
      <c r="Q232" s="16">
        <f>M232/P232</f>
        <v>1.487122870111387</v>
      </c>
      <c r="R232" s="16">
        <f>H232/C232</f>
        <v>0.18000000000000682</v>
      </c>
      <c r="S232" s="16">
        <f>Q232*R232</f>
        <v>0.2676821166200598</v>
      </c>
      <c r="T232" s="17"/>
    </row>
    <row r="233" spans="1:20" ht="11.25">
      <c r="A233" s="11"/>
      <c r="B233" s="12" t="s">
        <v>28</v>
      </c>
      <c r="C233" s="13"/>
      <c r="D233" s="73">
        <v>552.8</v>
      </c>
      <c r="E233" s="73">
        <v>554.5</v>
      </c>
      <c r="F233" s="14">
        <v>552.8</v>
      </c>
      <c r="G233" s="14">
        <v>553.6</v>
      </c>
      <c r="H233" s="15">
        <f>G233-F233</f>
        <v>0.8000000000000682</v>
      </c>
      <c r="I233" s="16">
        <f>H233/H232</f>
        <v>0.4444444444444655</v>
      </c>
      <c r="J233" s="16"/>
      <c r="K233" s="13">
        <v>0.152</v>
      </c>
      <c r="L233" s="13"/>
      <c r="M233" s="13"/>
      <c r="N233" s="13"/>
      <c r="O233" s="13"/>
      <c r="P233" s="13"/>
      <c r="Q233" s="13"/>
      <c r="R233" s="13"/>
      <c r="S233" s="13"/>
      <c r="T233" s="17"/>
    </row>
    <row r="234" spans="1:20" ht="11.25">
      <c r="A234" s="11"/>
      <c r="B234" s="12"/>
      <c r="C234" s="13"/>
      <c r="D234" s="73"/>
      <c r="E234" s="73"/>
      <c r="F234" s="13"/>
      <c r="G234" s="13"/>
      <c r="H234" s="13"/>
      <c r="I234" s="16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7"/>
    </row>
    <row r="235" spans="1:20" ht="11.25">
      <c r="A235" s="11"/>
      <c r="B235" s="12" t="s">
        <v>28</v>
      </c>
      <c r="C235" s="13"/>
      <c r="D235" s="73">
        <v>552.8</v>
      </c>
      <c r="E235" s="73">
        <v>554.5</v>
      </c>
      <c r="F235" s="14">
        <v>553.6</v>
      </c>
      <c r="G235" s="14">
        <v>554.5</v>
      </c>
      <c r="H235" s="15">
        <f>G235-F235</f>
        <v>0.8999999999999773</v>
      </c>
      <c r="I235" s="16">
        <f>H235/H236</f>
        <v>0.5294117647058902</v>
      </c>
      <c r="J235" s="16"/>
      <c r="K235" s="13">
        <v>0.152</v>
      </c>
      <c r="L235" s="13"/>
      <c r="M235" s="13"/>
      <c r="N235" s="13"/>
      <c r="O235" s="13"/>
      <c r="P235" s="13"/>
      <c r="Q235" s="13"/>
      <c r="R235" s="13"/>
      <c r="S235" s="13"/>
      <c r="T235" s="17"/>
    </row>
    <row r="236" spans="1:20" ht="11.25">
      <c r="A236" s="18">
        <v>14</v>
      </c>
      <c r="B236" s="12" t="s">
        <v>23</v>
      </c>
      <c r="C236" s="14">
        <v>10</v>
      </c>
      <c r="D236" s="73">
        <v>553.6</v>
      </c>
      <c r="E236" s="73">
        <v>555.3</v>
      </c>
      <c r="F236" s="13"/>
      <c r="G236" s="13"/>
      <c r="H236" s="15">
        <f>E236-D236</f>
        <v>1.6999999999999318</v>
      </c>
      <c r="I236" s="16"/>
      <c r="J236" s="16">
        <f>I235*K235+I237*K237</f>
        <v>0.1614117647058822</v>
      </c>
      <c r="K236" s="13"/>
      <c r="L236" s="13">
        <v>17100</v>
      </c>
      <c r="M236" s="13">
        <f>L236/(1+J236)</f>
        <v>14723.4602917342</v>
      </c>
      <c r="N236" s="13">
        <v>6.16</v>
      </c>
      <c r="O236" s="19">
        <f>N236*2.54/2</f>
        <v>7.8232</v>
      </c>
      <c r="P236" s="20">
        <f>3.1416*O236*O236*H236*30.48</f>
        <v>9962.85107567592</v>
      </c>
      <c r="Q236" s="16">
        <f>M236/P236</f>
        <v>1.4778360310615504</v>
      </c>
      <c r="R236" s="16">
        <f>H236/C236</f>
        <v>0.16999999999999318</v>
      </c>
      <c r="S236" s="16">
        <f>Q236*R236</f>
        <v>0.25123212528045347</v>
      </c>
      <c r="T236" s="17"/>
    </row>
    <row r="237" spans="1:20" ht="11.25">
      <c r="A237" s="11"/>
      <c r="B237" s="12" t="s">
        <v>28</v>
      </c>
      <c r="C237" s="13"/>
      <c r="D237" s="73">
        <v>554.5</v>
      </c>
      <c r="E237" s="73">
        <v>560.2</v>
      </c>
      <c r="F237" s="14">
        <v>554.5</v>
      </c>
      <c r="G237" s="14">
        <v>555.3</v>
      </c>
      <c r="H237" s="15">
        <f>G237-F237</f>
        <v>0.7999999999999545</v>
      </c>
      <c r="I237" s="16">
        <f>H237/H236</f>
        <v>0.47058823529410976</v>
      </c>
      <c r="J237" s="16"/>
      <c r="K237" s="13">
        <v>0.172</v>
      </c>
      <c r="L237" s="13"/>
      <c r="M237" s="13"/>
      <c r="N237" s="13"/>
      <c r="O237" s="13"/>
      <c r="P237" s="13"/>
      <c r="Q237" s="13"/>
      <c r="R237" s="13"/>
      <c r="S237" s="13"/>
      <c r="T237" s="17"/>
    </row>
    <row r="238" spans="1:20" ht="11.25">
      <c r="A238" s="11"/>
      <c r="B238" s="12"/>
      <c r="C238" s="13"/>
      <c r="D238" s="73"/>
      <c r="E238" s="73"/>
      <c r="F238" s="13"/>
      <c r="G238" s="13"/>
      <c r="H238" s="13"/>
      <c r="I238" s="16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7"/>
    </row>
    <row r="239" spans="1:20" ht="11.25">
      <c r="A239" s="11"/>
      <c r="B239" s="12" t="s">
        <v>28</v>
      </c>
      <c r="C239" s="13"/>
      <c r="D239" s="73">
        <v>554.5</v>
      </c>
      <c r="E239" s="73">
        <v>560.2</v>
      </c>
      <c r="F239" s="14">
        <v>555.3</v>
      </c>
      <c r="G239" s="14">
        <v>556.8</v>
      </c>
      <c r="H239" s="15">
        <f>G239-F239</f>
        <v>1.5</v>
      </c>
      <c r="I239" s="16">
        <f>H239/H240</f>
        <v>1</v>
      </c>
      <c r="J239" s="16"/>
      <c r="K239" s="13">
        <v>0.172</v>
      </c>
      <c r="L239" s="13"/>
      <c r="M239" s="13"/>
      <c r="N239" s="13"/>
      <c r="O239" s="13"/>
      <c r="P239" s="13"/>
      <c r="Q239" s="13"/>
      <c r="R239" s="13"/>
      <c r="S239" s="13"/>
      <c r="T239" s="17"/>
    </row>
    <row r="240" spans="1:20" ht="11.25">
      <c r="A240" s="18">
        <v>14</v>
      </c>
      <c r="B240" s="12" t="s">
        <v>23</v>
      </c>
      <c r="C240" s="14">
        <v>10</v>
      </c>
      <c r="D240" s="73">
        <v>555.3</v>
      </c>
      <c r="E240" s="73">
        <v>556.8</v>
      </c>
      <c r="F240" s="13"/>
      <c r="G240" s="13"/>
      <c r="H240" s="15">
        <f>E240-D240</f>
        <v>1.5</v>
      </c>
      <c r="I240" s="16"/>
      <c r="J240" s="16">
        <f>I239*K239</f>
        <v>0.172</v>
      </c>
      <c r="K240" s="13"/>
      <c r="L240" s="13">
        <v>18350</v>
      </c>
      <c r="M240" s="13">
        <f>L240/(1+J240)</f>
        <v>15656.996587030717</v>
      </c>
      <c r="N240" s="13">
        <v>6.16</v>
      </c>
      <c r="O240" s="19">
        <f>N240*2.54/2</f>
        <v>7.8232</v>
      </c>
      <c r="P240" s="20">
        <f>3.1416*O240*O240*H240*30.48</f>
        <v>8790.750949126164</v>
      </c>
      <c r="Q240" s="16">
        <f>M240/P240</f>
        <v>1.7810761193942235</v>
      </c>
      <c r="R240" s="16">
        <f>H240/C240</f>
        <v>0.15</v>
      </c>
      <c r="S240" s="16">
        <f>Q240*R240</f>
        <v>0.2671614179091335</v>
      </c>
      <c r="T240" s="17"/>
    </row>
    <row r="241" spans="1:20" ht="11.25">
      <c r="A241" s="18"/>
      <c r="B241" s="12"/>
      <c r="C241" s="14"/>
      <c r="D241" s="73"/>
      <c r="E241" s="73"/>
      <c r="F241" s="13"/>
      <c r="G241" s="13"/>
      <c r="H241" s="13"/>
      <c r="I241" s="16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7"/>
    </row>
    <row r="242" spans="1:20" ht="11.25">
      <c r="A242" s="11"/>
      <c r="B242" s="12" t="s">
        <v>28</v>
      </c>
      <c r="C242" s="13"/>
      <c r="D242" s="73">
        <v>554.5</v>
      </c>
      <c r="E242" s="73">
        <v>560.2</v>
      </c>
      <c r="F242" s="14">
        <v>556.8</v>
      </c>
      <c r="G242" s="14">
        <v>558.5</v>
      </c>
      <c r="H242" s="15">
        <f>G242-F242</f>
        <v>1.7000000000000455</v>
      </c>
      <c r="I242" s="16">
        <f>H242/H243</f>
        <v>1</v>
      </c>
      <c r="J242" s="16"/>
      <c r="K242" s="13">
        <v>0.172</v>
      </c>
      <c r="L242" s="13"/>
      <c r="M242" s="13"/>
      <c r="N242" s="13"/>
      <c r="O242" s="13"/>
      <c r="P242" s="13"/>
      <c r="Q242" s="13"/>
      <c r="R242" s="13"/>
      <c r="S242" s="13"/>
      <c r="T242" s="17"/>
    </row>
    <row r="243" spans="1:20" ht="11.25">
      <c r="A243" s="18">
        <v>14</v>
      </c>
      <c r="B243" s="12" t="s">
        <v>23</v>
      </c>
      <c r="C243" s="14">
        <v>10</v>
      </c>
      <c r="D243" s="73">
        <v>556.8</v>
      </c>
      <c r="E243" s="73">
        <v>558.5</v>
      </c>
      <c r="F243" s="13"/>
      <c r="G243" s="13"/>
      <c r="H243" s="15">
        <f>E243-D243</f>
        <v>1.7000000000000455</v>
      </c>
      <c r="I243" s="16"/>
      <c r="J243" s="16">
        <f>I242*K242</f>
        <v>0.172</v>
      </c>
      <c r="K243" s="13"/>
      <c r="L243" s="13">
        <v>18000</v>
      </c>
      <c r="M243" s="13">
        <f>L243/(1+J243)</f>
        <v>15358.361774744028</v>
      </c>
      <c r="N243" s="13">
        <v>6.16</v>
      </c>
      <c r="O243" s="19">
        <f>N243*2.54/2</f>
        <v>7.8232</v>
      </c>
      <c r="P243" s="20">
        <f>3.1416*O243*O243*H243*30.48</f>
        <v>9962.851075676585</v>
      </c>
      <c r="Q243" s="16">
        <f>M243/P243</f>
        <v>1.5415629178920582</v>
      </c>
      <c r="R243" s="16">
        <f>H243/C243</f>
        <v>0.17000000000000454</v>
      </c>
      <c r="S243" s="16">
        <f>Q243*R243</f>
        <v>0.2620656960416569</v>
      </c>
      <c r="T243" s="17"/>
    </row>
    <row r="244" spans="1:20" ht="11.25">
      <c r="A244" s="18"/>
      <c r="B244" s="12"/>
      <c r="C244" s="14"/>
      <c r="D244" s="73"/>
      <c r="E244" s="73"/>
      <c r="F244" s="13"/>
      <c r="G244" s="13"/>
      <c r="H244" s="13"/>
      <c r="I244" s="16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7"/>
    </row>
    <row r="245" spans="1:20" ht="11.25">
      <c r="A245" s="11"/>
      <c r="B245" s="12" t="s">
        <v>28</v>
      </c>
      <c r="C245" s="13"/>
      <c r="D245" s="73">
        <v>554.5</v>
      </c>
      <c r="E245" s="73">
        <v>560.2</v>
      </c>
      <c r="F245" s="14">
        <v>558.5</v>
      </c>
      <c r="G245" s="14">
        <v>560.2</v>
      </c>
      <c r="H245" s="15">
        <f>G245-F245</f>
        <v>1.7000000000000455</v>
      </c>
      <c r="I245" s="16">
        <f>H245/H246</f>
        <v>1</v>
      </c>
      <c r="J245" s="16"/>
      <c r="K245" s="13">
        <v>0.172</v>
      </c>
      <c r="L245" s="13"/>
      <c r="M245" s="13"/>
      <c r="N245" s="13"/>
      <c r="O245" s="13"/>
      <c r="P245" s="13"/>
      <c r="Q245" s="13"/>
      <c r="R245" s="13"/>
      <c r="S245" s="13"/>
      <c r="T245" s="17"/>
    </row>
    <row r="246" spans="1:20" ht="12" thickBot="1">
      <c r="A246" s="18">
        <v>14</v>
      </c>
      <c r="B246" s="12" t="s">
        <v>23</v>
      </c>
      <c r="C246" s="14">
        <v>10</v>
      </c>
      <c r="D246" s="73">
        <v>558.5</v>
      </c>
      <c r="E246" s="73">
        <v>560.2</v>
      </c>
      <c r="F246" s="13"/>
      <c r="G246" s="13"/>
      <c r="H246" s="15">
        <f>E246-D246</f>
        <v>1.7000000000000455</v>
      </c>
      <c r="I246" s="16"/>
      <c r="J246" s="16">
        <f>I245*K245</f>
        <v>0.172</v>
      </c>
      <c r="K246" s="13"/>
      <c r="L246" s="13">
        <v>17950</v>
      </c>
      <c r="M246" s="13">
        <f>L246/(1+J246)</f>
        <v>15315.699658703072</v>
      </c>
      <c r="N246" s="13">
        <v>6.16</v>
      </c>
      <c r="O246" s="19">
        <f>N246*2.54/2</f>
        <v>7.8232</v>
      </c>
      <c r="P246" s="20">
        <f>3.1416*O246*O246*H246*30.48</f>
        <v>9962.851075676585</v>
      </c>
      <c r="Q246" s="16">
        <f>M246/P246</f>
        <v>1.5372807986756916</v>
      </c>
      <c r="R246" s="16">
        <f>H246/C246</f>
        <v>0.17000000000000454</v>
      </c>
      <c r="S246" s="64">
        <f>Q246*R246</f>
        <v>0.2613377357748745</v>
      </c>
      <c r="T246" s="17"/>
    </row>
    <row r="247" spans="1:20" ht="12" thickBot="1">
      <c r="A247" s="18"/>
      <c r="B247" s="12"/>
      <c r="C247" s="14"/>
      <c r="D247" s="73"/>
      <c r="E247" s="73"/>
      <c r="F247" s="13"/>
      <c r="G247" s="13"/>
      <c r="H247" s="15"/>
      <c r="I247" s="16"/>
      <c r="J247" s="16"/>
      <c r="K247" s="13"/>
      <c r="L247" s="13"/>
      <c r="M247" s="13"/>
      <c r="N247" s="13"/>
      <c r="O247" s="19"/>
      <c r="P247" s="20"/>
      <c r="Q247" s="16"/>
      <c r="R247" s="67"/>
      <c r="S247" s="65">
        <f>SUM(S229:S246)</f>
        <v>1.565879747138288</v>
      </c>
      <c r="T247" s="63">
        <v>0</v>
      </c>
    </row>
    <row r="248" spans="1:20" ht="11.25">
      <c r="A248" s="46"/>
      <c r="B248" s="47"/>
      <c r="C248" s="48"/>
      <c r="D248" s="74"/>
      <c r="E248" s="74"/>
      <c r="F248" s="48"/>
      <c r="G248" s="48"/>
      <c r="H248" s="49"/>
      <c r="I248" s="50"/>
      <c r="J248" s="50"/>
      <c r="K248" s="48"/>
      <c r="L248" s="48"/>
      <c r="M248" s="48"/>
      <c r="N248" s="48"/>
      <c r="O248" s="48"/>
      <c r="P248" s="48"/>
      <c r="Q248" s="48"/>
      <c r="R248" s="48"/>
      <c r="S248" s="59"/>
      <c r="T248" s="51"/>
    </row>
    <row r="249" spans="1:20" ht="11.25">
      <c r="A249" s="18"/>
      <c r="B249" s="12"/>
      <c r="C249" s="14"/>
      <c r="D249" s="73"/>
      <c r="E249" s="73"/>
      <c r="F249" s="13"/>
      <c r="G249" s="13"/>
      <c r="H249" s="13"/>
      <c r="I249" s="16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7"/>
    </row>
    <row r="250" spans="1:20" ht="11.25">
      <c r="A250" s="27">
        <v>15</v>
      </c>
      <c r="B250" s="28" t="s">
        <v>23</v>
      </c>
      <c r="C250" s="29">
        <v>5.199999999999932</v>
      </c>
      <c r="D250" s="75">
        <v>560.2</v>
      </c>
      <c r="E250" s="75">
        <v>560.6</v>
      </c>
      <c r="F250" s="30"/>
      <c r="G250" s="30"/>
      <c r="H250" s="30"/>
      <c r="I250" s="31"/>
      <c r="J250" s="31"/>
      <c r="K250" s="30"/>
      <c r="L250" s="30">
        <v>4550</v>
      </c>
      <c r="M250" s="30"/>
      <c r="N250" s="30"/>
      <c r="O250" s="30"/>
      <c r="P250" s="30"/>
      <c r="Q250" s="30"/>
      <c r="R250" s="30"/>
      <c r="S250" s="30"/>
      <c r="T250" s="32"/>
    </row>
    <row r="251" spans="1:20" ht="11.25">
      <c r="A251" s="27">
        <v>15</v>
      </c>
      <c r="B251" s="28" t="s">
        <v>23</v>
      </c>
      <c r="C251" s="29">
        <v>5.199999999999932</v>
      </c>
      <c r="D251" s="75">
        <v>560.6</v>
      </c>
      <c r="E251" s="75">
        <v>562.2</v>
      </c>
      <c r="F251" s="30"/>
      <c r="G251" s="30"/>
      <c r="H251" s="30"/>
      <c r="I251" s="31"/>
      <c r="J251" s="31"/>
      <c r="K251" s="30"/>
      <c r="L251" s="30">
        <v>15400</v>
      </c>
      <c r="M251" s="30"/>
      <c r="N251" s="30"/>
      <c r="O251" s="30"/>
      <c r="P251" s="30"/>
      <c r="Q251" s="30"/>
      <c r="R251" s="30"/>
      <c r="S251" s="30"/>
      <c r="T251" s="32"/>
    </row>
    <row r="252" spans="1:20" ht="11.25">
      <c r="A252" s="18"/>
      <c r="B252" s="12"/>
      <c r="C252" s="14"/>
      <c r="D252" s="73"/>
      <c r="E252" s="73"/>
      <c r="F252" s="13"/>
      <c r="G252" s="13"/>
      <c r="H252" s="13"/>
      <c r="I252" s="16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7"/>
    </row>
    <row r="253" spans="1:20" ht="11.25">
      <c r="A253" s="11"/>
      <c r="B253" s="12" t="s">
        <v>28</v>
      </c>
      <c r="C253" s="13"/>
      <c r="D253" s="73">
        <v>562.8</v>
      </c>
      <c r="E253" s="73">
        <v>565.4</v>
      </c>
      <c r="F253" s="14">
        <v>562.2</v>
      </c>
      <c r="G253" s="14">
        <v>563.8</v>
      </c>
      <c r="H253" s="15">
        <f>G253-F253</f>
        <v>1.599999999999909</v>
      </c>
      <c r="I253" s="16">
        <f>H253/H254</f>
        <v>1</v>
      </c>
      <c r="J253" s="16"/>
      <c r="K253" s="13">
        <v>0.184</v>
      </c>
      <c r="L253" s="13"/>
      <c r="M253" s="13"/>
      <c r="N253" s="13"/>
      <c r="O253" s="13"/>
      <c r="P253" s="13"/>
      <c r="Q253" s="13"/>
      <c r="R253" s="13"/>
      <c r="S253" s="13"/>
      <c r="T253" s="17"/>
    </row>
    <row r="254" spans="1:20" ht="11.25">
      <c r="A254" s="18">
        <v>15</v>
      </c>
      <c r="B254" s="12" t="s">
        <v>23</v>
      </c>
      <c r="C254" s="14">
        <v>5.199999999999932</v>
      </c>
      <c r="D254" s="73">
        <v>562.2</v>
      </c>
      <c r="E254" s="73">
        <v>563.8</v>
      </c>
      <c r="F254" s="13"/>
      <c r="G254" s="13"/>
      <c r="H254" s="15">
        <f>E254-D254</f>
        <v>1.599999999999909</v>
      </c>
      <c r="I254" s="16"/>
      <c r="J254" s="16">
        <f>I253*K253</f>
        <v>0.184</v>
      </c>
      <c r="K254" s="13"/>
      <c r="L254" s="13">
        <v>15650</v>
      </c>
      <c r="M254" s="13">
        <f>L254/(1+J254)</f>
        <v>13217.905405405407</v>
      </c>
      <c r="N254" s="13">
        <v>6.16</v>
      </c>
      <c r="O254" s="19">
        <f>N254*2.54/2</f>
        <v>7.8232</v>
      </c>
      <c r="P254" s="20">
        <f>3.1416*O254*O254*H254*30.48</f>
        <v>9376.801012400709</v>
      </c>
      <c r="Q254" s="16">
        <f>M254/P254</f>
        <v>1.409639106975277</v>
      </c>
      <c r="R254" s="16">
        <f>H254/C254</f>
        <v>0.3076923076922942</v>
      </c>
      <c r="S254" s="16">
        <f>Q254*R254</f>
        <v>0.43373510983852775</v>
      </c>
      <c r="T254" s="17"/>
    </row>
    <row r="255" spans="1:20" ht="11.25">
      <c r="A255" s="18"/>
      <c r="B255" s="12"/>
      <c r="C255" s="14"/>
      <c r="D255" s="73"/>
      <c r="E255" s="73"/>
      <c r="F255" s="13"/>
      <c r="G255" s="13"/>
      <c r="H255" s="13"/>
      <c r="I255" s="16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7"/>
    </row>
    <row r="256" spans="1:20" ht="11.25">
      <c r="A256" s="11"/>
      <c r="B256" s="12" t="s">
        <v>28</v>
      </c>
      <c r="C256" s="13"/>
      <c r="D256" s="73">
        <v>562.8</v>
      </c>
      <c r="E256" s="73">
        <v>565.4</v>
      </c>
      <c r="F256" s="14">
        <v>563.8</v>
      </c>
      <c r="G256" s="14">
        <v>565.4</v>
      </c>
      <c r="H256" s="15">
        <f>G256-F256</f>
        <v>1.6000000000000227</v>
      </c>
      <c r="I256" s="16">
        <f>H256/H257</f>
        <v>1</v>
      </c>
      <c r="J256" s="16"/>
      <c r="K256" s="13">
        <v>0.184</v>
      </c>
      <c r="L256" s="13"/>
      <c r="M256" s="13"/>
      <c r="N256" s="13"/>
      <c r="O256" s="13"/>
      <c r="P256" s="13"/>
      <c r="Q256" s="13"/>
      <c r="R256" s="13"/>
      <c r="S256" s="13"/>
      <c r="T256" s="17"/>
    </row>
    <row r="257" spans="1:20" ht="11.25">
      <c r="A257" s="18">
        <v>15</v>
      </c>
      <c r="B257" s="12" t="s">
        <v>23</v>
      </c>
      <c r="C257" s="14">
        <v>5.199999999999932</v>
      </c>
      <c r="D257" s="73">
        <v>563.8</v>
      </c>
      <c r="E257" s="73">
        <v>565.4</v>
      </c>
      <c r="F257" s="13"/>
      <c r="G257" s="13"/>
      <c r="H257" s="15">
        <f>E257-D257</f>
        <v>1.6000000000000227</v>
      </c>
      <c r="I257" s="16"/>
      <c r="J257" s="16">
        <f>I256*K256</f>
        <v>0.184</v>
      </c>
      <c r="K257" s="13"/>
      <c r="L257" s="13">
        <v>16250</v>
      </c>
      <c r="M257" s="13">
        <f>L257/(1+J257)</f>
        <v>13724.662162162163</v>
      </c>
      <c r="N257" s="13">
        <v>6.16</v>
      </c>
      <c r="O257" s="19">
        <f>N257*2.54/2</f>
        <v>7.8232</v>
      </c>
      <c r="P257" s="20">
        <f>3.1416*O257*O257*H257*30.48</f>
        <v>9376.801012401374</v>
      </c>
      <c r="Q257" s="16">
        <f>M257/P257</f>
        <v>1.4636827788080908</v>
      </c>
      <c r="R257" s="16">
        <f>H257/C257</f>
        <v>0.3076923076923161</v>
      </c>
      <c r="S257" s="16">
        <f>Q257*R257</f>
        <v>0.4503639319409633</v>
      </c>
      <c r="T257" s="17"/>
    </row>
    <row r="258" spans="1:20" ht="11.25">
      <c r="A258" s="46"/>
      <c r="B258" s="47"/>
      <c r="C258" s="48"/>
      <c r="D258" s="74"/>
      <c r="E258" s="74"/>
      <c r="F258" s="48"/>
      <c r="G258" s="48"/>
      <c r="H258" s="49"/>
      <c r="I258" s="50"/>
      <c r="J258" s="50"/>
      <c r="K258" s="48"/>
      <c r="L258" s="48"/>
      <c r="M258" s="48"/>
      <c r="N258" s="48"/>
      <c r="O258" s="48"/>
      <c r="P258" s="48"/>
      <c r="Q258" s="48"/>
      <c r="R258" s="48"/>
      <c r="S258" s="50"/>
      <c r="T258" s="51"/>
    </row>
    <row r="259" spans="1:20" ht="11.25">
      <c r="A259" s="18"/>
      <c r="B259" s="12"/>
      <c r="C259" s="14"/>
      <c r="D259" s="73"/>
      <c r="E259" s="73"/>
      <c r="F259" s="13"/>
      <c r="G259" s="13"/>
      <c r="H259" s="13"/>
      <c r="I259" s="16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7"/>
    </row>
    <row r="260" spans="1:20" ht="11.25">
      <c r="A260" s="11"/>
      <c r="B260" s="12" t="s">
        <v>28</v>
      </c>
      <c r="C260" s="13"/>
      <c r="D260" s="73">
        <v>565.4</v>
      </c>
      <c r="E260" s="73">
        <v>567.1</v>
      </c>
      <c r="F260" s="14">
        <v>565.4</v>
      </c>
      <c r="G260" s="14">
        <v>566.2</v>
      </c>
      <c r="H260" s="15">
        <f>G260-F260</f>
        <v>0.8000000000000682</v>
      </c>
      <c r="I260" s="16">
        <f>H260/H261</f>
        <v>1</v>
      </c>
      <c r="J260" s="16"/>
      <c r="K260" s="13">
        <v>0.221</v>
      </c>
      <c r="L260" s="13"/>
      <c r="M260" s="13"/>
      <c r="N260" s="13"/>
      <c r="O260" s="13"/>
      <c r="P260" s="13"/>
      <c r="Q260" s="13"/>
      <c r="R260" s="13"/>
      <c r="S260" s="13"/>
      <c r="T260" s="17"/>
    </row>
    <row r="261" spans="1:20" ht="11.25">
      <c r="A261" s="18">
        <v>16</v>
      </c>
      <c r="B261" s="12" t="s">
        <v>23</v>
      </c>
      <c r="C261" s="14">
        <v>2.7000000000000455</v>
      </c>
      <c r="D261" s="73">
        <v>565.4</v>
      </c>
      <c r="E261" s="73">
        <v>566.2</v>
      </c>
      <c r="F261" s="13"/>
      <c r="G261" s="13"/>
      <c r="H261" s="15">
        <f>E261-D261</f>
        <v>0.8000000000000682</v>
      </c>
      <c r="I261" s="16"/>
      <c r="J261" s="16">
        <f>I260*K260</f>
        <v>0.221</v>
      </c>
      <c r="K261" s="13"/>
      <c r="L261" s="13">
        <v>8050</v>
      </c>
      <c r="M261" s="13">
        <f>L261/(1+J261)</f>
        <v>6592.956592956592</v>
      </c>
      <c r="N261" s="13">
        <v>6.16</v>
      </c>
      <c r="O261" s="19">
        <f>N261*2.54/2</f>
        <v>7.8232</v>
      </c>
      <c r="P261" s="20">
        <f>3.1416*O261*O261*H261*30.48</f>
        <v>4688.400506201021</v>
      </c>
      <c r="Q261" s="16">
        <f>M261/P261</f>
        <v>1.4062272590058267</v>
      </c>
      <c r="R261" s="16">
        <f>H261/C261</f>
        <v>0.2962962962963166</v>
      </c>
      <c r="S261" s="16">
        <f>Q261*R261</f>
        <v>0.4166599285943476</v>
      </c>
      <c r="T261" s="17"/>
    </row>
    <row r="262" spans="1:20" ht="11.25">
      <c r="A262" s="18"/>
      <c r="B262" s="12"/>
      <c r="C262" s="14"/>
      <c r="D262" s="73"/>
      <c r="E262" s="73"/>
      <c r="F262" s="13"/>
      <c r="G262" s="13"/>
      <c r="H262" s="13"/>
      <c r="I262" s="16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7"/>
    </row>
    <row r="263" spans="1:20" ht="11.25">
      <c r="A263" s="11"/>
      <c r="B263" s="12" t="s">
        <v>28</v>
      </c>
      <c r="C263" s="13"/>
      <c r="D263" s="73">
        <v>565.4</v>
      </c>
      <c r="E263" s="73">
        <v>567.1</v>
      </c>
      <c r="F263" s="14">
        <v>566.2</v>
      </c>
      <c r="G263" s="14">
        <v>567.1</v>
      </c>
      <c r="H263" s="15">
        <f>G263-F263</f>
        <v>0.8999999999999773</v>
      </c>
      <c r="I263" s="16">
        <f>H263/H264</f>
        <v>0.4736842105263095</v>
      </c>
      <c r="J263" s="16"/>
      <c r="K263" s="13">
        <v>0.221</v>
      </c>
      <c r="L263" s="13"/>
      <c r="M263" s="13"/>
      <c r="N263" s="13"/>
      <c r="O263" s="13"/>
      <c r="P263" s="13"/>
      <c r="Q263" s="13"/>
      <c r="R263" s="13"/>
      <c r="S263" s="13"/>
      <c r="T263" s="17"/>
    </row>
    <row r="264" spans="1:20" ht="11.25">
      <c r="A264" s="18">
        <v>16</v>
      </c>
      <c r="B264" s="12" t="s">
        <v>23</v>
      </c>
      <c r="C264" s="14">
        <v>2.70000000000005</v>
      </c>
      <c r="D264" s="73">
        <v>566.2</v>
      </c>
      <c r="E264" s="73">
        <v>568.1</v>
      </c>
      <c r="F264" s="13"/>
      <c r="G264" s="13"/>
      <c r="H264" s="15">
        <f>E264-D264</f>
        <v>1.8999999999999773</v>
      </c>
      <c r="I264" s="16"/>
      <c r="J264" s="16">
        <f>I263*K263+I265*K265</f>
        <v>0.21257894736842092</v>
      </c>
      <c r="K264" s="13"/>
      <c r="L264" s="13">
        <v>16400</v>
      </c>
      <c r="M264" s="13">
        <f>L264/(1+J264)</f>
        <v>13524.89257346239</v>
      </c>
      <c r="N264" s="13">
        <v>6.16</v>
      </c>
      <c r="O264" s="19">
        <f>N264*2.54/2</f>
        <v>7.8232</v>
      </c>
      <c r="P264" s="20">
        <f>3.1416*O264*O264*H264*30.48</f>
        <v>11134.95120222634</v>
      </c>
      <c r="Q264" s="16">
        <f>M264/P264</f>
        <v>1.2146342025062669</v>
      </c>
      <c r="R264" s="16">
        <f>H264/C264</f>
        <v>0.7037037037036823</v>
      </c>
      <c r="S264" s="16">
        <f>Q264*R264</f>
        <v>0.8547425869488284</v>
      </c>
      <c r="T264" s="17"/>
    </row>
    <row r="265" spans="1:20" ht="12" thickBot="1">
      <c r="A265" s="11"/>
      <c r="B265" s="12" t="s">
        <v>28</v>
      </c>
      <c r="C265" s="13"/>
      <c r="D265" s="73">
        <v>567.1</v>
      </c>
      <c r="E265" s="73">
        <v>568.1</v>
      </c>
      <c r="F265" s="14">
        <v>567.1</v>
      </c>
      <c r="G265" s="14">
        <v>568.1</v>
      </c>
      <c r="H265" s="15">
        <f>G265-F265</f>
        <v>1</v>
      </c>
      <c r="I265" s="16">
        <f>H265/H264</f>
        <v>0.5263157894736905</v>
      </c>
      <c r="J265" s="16"/>
      <c r="K265" s="13">
        <v>0.205</v>
      </c>
      <c r="L265" s="13"/>
      <c r="M265" s="13"/>
      <c r="N265" s="13"/>
      <c r="O265" s="13"/>
      <c r="P265" s="13"/>
      <c r="Q265" s="13"/>
      <c r="R265" s="13"/>
      <c r="S265" s="68"/>
      <c r="T265" s="17"/>
    </row>
    <row r="266" spans="1:20" ht="12" thickBot="1">
      <c r="A266" s="11"/>
      <c r="B266" s="12"/>
      <c r="C266" s="13"/>
      <c r="D266" s="73"/>
      <c r="E266" s="73"/>
      <c r="F266" s="14"/>
      <c r="G266" s="14"/>
      <c r="H266" s="15"/>
      <c r="I266" s="16"/>
      <c r="J266" s="16"/>
      <c r="K266" s="13"/>
      <c r="L266" s="13"/>
      <c r="M266" s="13"/>
      <c r="N266" s="13"/>
      <c r="O266" s="13"/>
      <c r="P266" s="13"/>
      <c r="Q266" s="13"/>
      <c r="R266" s="62"/>
      <c r="S266" s="65">
        <f>SUM(S261:S264)</f>
        <v>1.271402515543176</v>
      </c>
      <c r="T266" s="63">
        <v>0</v>
      </c>
    </row>
    <row r="267" spans="1:20" ht="11.25">
      <c r="A267" s="46"/>
      <c r="B267" s="47"/>
      <c r="C267" s="48"/>
      <c r="D267" s="74"/>
      <c r="E267" s="74"/>
      <c r="F267" s="48"/>
      <c r="G267" s="48"/>
      <c r="H267" s="49"/>
      <c r="I267" s="50"/>
      <c r="J267" s="50"/>
      <c r="K267" s="48"/>
      <c r="L267" s="48"/>
      <c r="M267" s="48"/>
      <c r="N267" s="48"/>
      <c r="O267" s="48"/>
      <c r="P267" s="48"/>
      <c r="Q267" s="48"/>
      <c r="R267" s="48"/>
      <c r="S267" s="59"/>
      <c r="T267" s="51"/>
    </row>
    <row r="268" spans="1:20" ht="11.25">
      <c r="A268" s="11"/>
      <c r="B268" s="12"/>
      <c r="C268" s="13"/>
      <c r="D268" s="73"/>
      <c r="E268" s="73"/>
      <c r="F268" s="13"/>
      <c r="G268" s="13"/>
      <c r="H268" s="13"/>
      <c r="I268" s="16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7"/>
    </row>
    <row r="269" spans="1:20" ht="11.25">
      <c r="A269" s="11"/>
      <c r="B269" s="12" t="s">
        <v>28</v>
      </c>
      <c r="C269" s="13"/>
      <c r="D269" s="73">
        <v>568.1</v>
      </c>
      <c r="E269" s="73">
        <v>569.9</v>
      </c>
      <c r="F269" s="14">
        <v>568.1</v>
      </c>
      <c r="G269" s="14">
        <v>569.6</v>
      </c>
      <c r="H269" s="15">
        <f>G269-F269</f>
        <v>1.5</v>
      </c>
      <c r="I269" s="16">
        <f>H269/H270</f>
        <v>1</v>
      </c>
      <c r="J269" s="16"/>
      <c r="K269" s="13">
        <v>0.178</v>
      </c>
      <c r="L269" s="13"/>
      <c r="M269" s="13"/>
      <c r="N269" s="13"/>
      <c r="O269" s="13"/>
      <c r="P269" s="13"/>
      <c r="Q269" s="13"/>
      <c r="R269" s="13"/>
      <c r="S269" s="13"/>
      <c r="T269" s="17"/>
    </row>
    <row r="270" spans="1:20" ht="11.25">
      <c r="A270" s="18">
        <v>17</v>
      </c>
      <c r="B270" s="12" t="s">
        <v>23</v>
      </c>
      <c r="C270" s="14">
        <v>10</v>
      </c>
      <c r="D270" s="73">
        <v>568.1</v>
      </c>
      <c r="E270" s="73">
        <v>569.6</v>
      </c>
      <c r="F270" s="13"/>
      <c r="G270" s="13"/>
      <c r="H270" s="15">
        <f>E270-D270</f>
        <v>1.5</v>
      </c>
      <c r="I270" s="16"/>
      <c r="J270" s="16">
        <f>I269*K269</f>
        <v>0.178</v>
      </c>
      <c r="K270" s="13"/>
      <c r="L270" s="13">
        <v>16000</v>
      </c>
      <c r="M270" s="13">
        <f>L270/(1+J270)</f>
        <v>13582.342954159592</v>
      </c>
      <c r="N270" s="13">
        <v>6.16</v>
      </c>
      <c r="O270" s="19">
        <f>N270*2.54/2</f>
        <v>7.8232</v>
      </c>
      <c r="P270" s="20">
        <f>3.1416*O270*O270*H270*30.48</f>
        <v>8790.750949126164</v>
      </c>
      <c r="Q270" s="16">
        <f>M270/P270</f>
        <v>1.5450719776687258</v>
      </c>
      <c r="R270" s="16">
        <f>H270/C270</f>
        <v>0.15</v>
      </c>
      <c r="S270" s="16">
        <f>Q270*R270</f>
        <v>0.23176079665030885</v>
      </c>
      <c r="T270" s="17"/>
    </row>
    <row r="271" spans="1:20" ht="11.25">
      <c r="A271" s="18"/>
      <c r="B271" s="12"/>
      <c r="C271" s="14"/>
      <c r="D271" s="73"/>
      <c r="E271" s="73"/>
      <c r="F271" s="13"/>
      <c r="G271" s="13"/>
      <c r="H271" s="13"/>
      <c r="I271" s="16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7"/>
    </row>
    <row r="272" spans="1:20" ht="11.25">
      <c r="A272" s="11"/>
      <c r="B272" s="12" t="s">
        <v>28</v>
      </c>
      <c r="C272" s="13"/>
      <c r="D272" s="73">
        <v>568.1</v>
      </c>
      <c r="E272" s="73">
        <v>569.9</v>
      </c>
      <c r="F272" s="14">
        <v>569.6</v>
      </c>
      <c r="G272" s="14">
        <v>569.9</v>
      </c>
      <c r="H272" s="15">
        <f>G272-F272</f>
        <v>0.2999999999999545</v>
      </c>
      <c r="I272" s="16">
        <f>H272/H273</f>
        <v>0.17647058823527445</v>
      </c>
      <c r="J272" s="16"/>
      <c r="K272" s="13">
        <v>0.178</v>
      </c>
      <c r="L272" s="13"/>
      <c r="M272" s="13"/>
      <c r="N272" s="13"/>
      <c r="O272" s="13"/>
      <c r="P272" s="13"/>
      <c r="Q272" s="13"/>
      <c r="R272" s="13"/>
      <c r="S272" s="13"/>
      <c r="T272" s="17"/>
    </row>
    <row r="273" spans="1:20" ht="11.25">
      <c r="A273" s="18">
        <v>17</v>
      </c>
      <c r="B273" s="12" t="s">
        <v>23</v>
      </c>
      <c r="C273" s="14">
        <v>10</v>
      </c>
      <c r="D273" s="73">
        <v>569.6</v>
      </c>
      <c r="E273" s="73">
        <v>571.3</v>
      </c>
      <c r="F273" s="13"/>
      <c r="G273" s="13"/>
      <c r="H273" s="15">
        <f>E273-D273</f>
        <v>1.6999999999999318</v>
      </c>
      <c r="I273" s="16"/>
      <c r="J273" s="16">
        <f>I272*K272+I274*K274</f>
        <v>0.19776470588235345</v>
      </c>
      <c r="K273" s="13"/>
      <c r="L273" s="13">
        <v>16550</v>
      </c>
      <c r="M273" s="13">
        <f>L273/(1+J273)</f>
        <v>13817.40497004223</v>
      </c>
      <c r="N273" s="13">
        <v>6.16</v>
      </c>
      <c r="O273" s="19">
        <f>N273*2.54/2</f>
        <v>7.8232</v>
      </c>
      <c r="P273" s="20">
        <f>3.1416*O273*O273*H273*30.48</f>
        <v>9962.85107567592</v>
      </c>
      <c r="Q273" s="16">
        <f>M273/P273</f>
        <v>1.3868926540292383</v>
      </c>
      <c r="R273" s="16">
        <f>H273/C273</f>
        <v>0.16999999999999318</v>
      </c>
      <c r="S273" s="16">
        <f>Q273*R273</f>
        <v>0.23577175118496108</v>
      </c>
      <c r="T273" s="17"/>
    </row>
    <row r="274" spans="1:20" ht="11.25">
      <c r="A274" s="11"/>
      <c r="B274" s="12" t="s">
        <v>28</v>
      </c>
      <c r="C274" s="13"/>
      <c r="D274" s="73">
        <v>569.9</v>
      </c>
      <c r="E274" s="73">
        <v>571.3</v>
      </c>
      <c r="F274" s="14">
        <v>569.9</v>
      </c>
      <c r="G274" s="14">
        <v>571.3</v>
      </c>
      <c r="H274" s="15">
        <f>G274-F274</f>
        <v>1.3999999999999773</v>
      </c>
      <c r="I274" s="16">
        <f>H274/H273</f>
        <v>0.8235294117647256</v>
      </c>
      <c r="J274" s="16"/>
      <c r="K274" s="13">
        <v>0.202</v>
      </c>
      <c r="L274" s="13"/>
      <c r="M274" s="13"/>
      <c r="N274" s="13"/>
      <c r="O274" s="13"/>
      <c r="P274" s="13"/>
      <c r="Q274" s="13"/>
      <c r="R274" s="13"/>
      <c r="S274" s="13"/>
      <c r="T274" s="17"/>
    </row>
    <row r="275" spans="1:20" ht="11.25">
      <c r="A275" s="11"/>
      <c r="B275" s="12"/>
      <c r="C275" s="13"/>
      <c r="D275" s="73"/>
      <c r="E275" s="73"/>
      <c r="F275" s="13"/>
      <c r="G275" s="13"/>
      <c r="H275" s="13"/>
      <c r="I275" s="16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7"/>
    </row>
    <row r="276" spans="1:20" ht="11.25">
      <c r="A276" s="11"/>
      <c r="B276" s="12" t="s">
        <v>28</v>
      </c>
      <c r="C276" s="13"/>
      <c r="D276" s="73">
        <v>571.3</v>
      </c>
      <c r="E276" s="73">
        <v>578.1</v>
      </c>
      <c r="F276" s="14">
        <v>571.3</v>
      </c>
      <c r="G276" s="14">
        <v>572.9</v>
      </c>
      <c r="H276" s="15">
        <f>G276-F276</f>
        <v>1.6000000000000227</v>
      </c>
      <c r="I276" s="16">
        <f>H276/H277</f>
        <v>1</v>
      </c>
      <c r="J276" s="16"/>
      <c r="K276" s="13">
        <v>0.213</v>
      </c>
      <c r="L276" s="13"/>
      <c r="M276" s="13"/>
      <c r="N276" s="13"/>
      <c r="O276" s="13"/>
      <c r="P276" s="13"/>
      <c r="Q276" s="13"/>
      <c r="R276" s="13"/>
      <c r="S276" s="13"/>
      <c r="T276" s="17"/>
    </row>
    <row r="277" spans="1:20" ht="11.25">
      <c r="A277" s="18">
        <v>17</v>
      </c>
      <c r="B277" s="12" t="s">
        <v>23</v>
      </c>
      <c r="C277" s="14">
        <v>10</v>
      </c>
      <c r="D277" s="73">
        <v>571.3</v>
      </c>
      <c r="E277" s="73">
        <v>572.9</v>
      </c>
      <c r="F277" s="13"/>
      <c r="G277" s="13"/>
      <c r="H277" s="15">
        <f>E277-D277</f>
        <v>1.6000000000000227</v>
      </c>
      <c r="I277" s="16"/>
      <c r="J277" s="16">
        <f>I276*K276</f>
        <v>0.213</v>
      </c>
      <c r="K277" s="13"/>
      <c r="L277" s="13">
        <v>14750</v>
      </c>
      <c r="M277" s="13">
        <f>L277/(1+J277)</f>
        <v>12159.934047815334</v>
      </c>
      <c r="N277" s="13">
        <v>6.16</v>
      </c>
      <c r="O277" s="19">
        <f>N277*2.54/2</f>
        <v>7.8232</v>
      </c>
      <c r="P277" s="20">
        <f>3.1416*O277*O277*H277*30.48</f>
        <v>9376.801012401374</v>
      </c>
      <c r="Q277" s="16">
        <f>M277/P277</f>
        <v>1.2968105041082882</v>
      </c>
      <c r="R277" s="16">
        <f>H277/C277</f>
        <v>0.16000000000000228</v>
      </c>
      <c r="S277" s="16">
        <f>Q277*R277</f>
        <v>0.20748968065732906</v>
      </c>
      <c r="T277" s="17"/>
    </row>
    <row r="278" spans="1:20" ht="11.25">
      <c r="A278" s="18"/>
      <c r="B278" s="12"/>
      <c r="C278" s="14"/>
      <c r="D278" s="73"/>
      <c r="E278" s="73"/>
      <c r="F278" s="13"/>
      <c r="G278" s="13"/>
      <c r="H278" s="13"/>
      <c r="I278" s="16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7"/>
    </row>
    <row r="279" spans="1:20" ht="11.25">
      <c r="A279" s="11"/>
      <c r="B279" s="12" t="s">
        <v>28</v>
      </c>
      <c r="C279" s="13"/>
      <c r="D279" s="73">
        <v>571.3</v>
      </c>
      <c r="E279" s="73">
        <v>578.1</v>
      </c>
      <c r="F279" s="14">
        <v>572.9</v>
      </c>
      <c r="G279" s="14">
        <v>574.7</v>
      </c>
      <c r="H279" s="15">
        <f>G279-F279</f>
        <v>1.8000000000000682</v>
      </c>
      <c r="I279" s="16">
        <f>H279/H280</f>
        <v>1</v>
      </c>
      <c r="J279" s="16"/>
      <c r="K279" s="13">
        <v>0.213</v>
      </c>
      <c r="L279" s="13"/>
      <c r="M279" s="13"/>
      <c r="N279" s="13"/>
      <c r="O279" s="13"/>
      <c r="P279" s="13"/>
      <c r="Q279" s="13"/>
      <c r="R279" s="13"/>
      <c r="S279" s="13"/>
      <c r="T279" s="17"/>
    </row>
    <row r="280" spans="1:20" ht="11.25">
      <c r="A280" s="18">
        <v>17</v>
      </c>
      <c r="B280" s="12" t="s">
        <v>23</v>
      </c>
      <c r="C280" s="14">
        <v>10</v>
      </c>
      <c r="D280" s="73">
        <v>572.9</v>
      </c>
      <c r="E280" s="73">
        <v>574.7</v>
      </c>
      <c r="F280" s="13"/>
      <c r="G280" s="13"/>
      <c r="H280" s="15">
        <f>E280-D280</f>
        <v>1.8000000000000682</v>
      </c>
      <c r="I280" s="16"/>
      <c r="J280" s="16">
        <f>I279*K279</f>
        <v>0.213</v>
      </c>
      <c r="K280" s="13"/>
      <c r="L280" s="13">
        <v>16150</v>
      </c>
      <c r="M280" s="13">
        <f>L280/(1+J280)</f>
        <v>13314.097279472382</v>
      </c>
      <c r="N280" s="13">
        <v>6.16</v>
      </c>
      <c r="O280" s="19">
        <f>N280*2.54/2</f>
        <v>7.8232</v>
      </c>
      <c r="P280" s="20">
        <f>3.1416*O280*O280*H280*30.48</f>
        <v>10548.901138951796</v>
      </c>
      <c r="Q280" s="16">
        <f>M280/P280</f>
        <v>1.262131202491803</v>
      </c>
      <c r="R280" s="16">
        <f>H280/C280</f>
        <v>0.18000000000000682</v>
      </c>
      <c r="S280" s="16">
        <f>Q280*R280</f>
        <v>0.22718361644853316</v>
      </c>
      <c r="T280" s="17"/>
    </row>
    <row r="281" spans="1:20" ht="11.25">
      <c r="A281" s="18"/>
      <c r="B281" s="12"/>
      <c r="C281" s="14"/>
      <c r="D281" s="73"/>
      <c r="E281" s="73"/>
      <c r="F281" s="13"/>
      <c r="G281" s="13"/>
      <c r="H281" s="13"/>
      <c r="I281" s="16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7"/>
    </row>
    <row r="282" spans="1:20" ht="11.25">
      <c r="A282" s="11"/>
      <c r="B282" s="12" t="s">
        <v>28</v>
      </c>
      <c r="C282" s="13"/>
      <c r="D282" s="73">
        <v>571.3</v>
      </c>
      <c r="E282" s="73">
        <v>578.1</v>
      </c>
      <c r="F282" s="14">
        <v>574.7</v>
      </c>
      <c r="G282" s="14">
        <v>576.3</v>
      </c>
      <c r="H282" s="15">
        <f>G282-F282</f>
        <v>1.599999999999909</v>
      </c>
      <c r="I282" s="16">
        <f>H282/H283</f>
        <v>1</v>
      </c>
      <c r="J282" s="16"/>
      <c r="K282" s="13">
        <v>0.213</v>
      </c>
      <c r="L282" s="13"/>
      <c r="M282" s="13"/>
      <c r="N282" s="13"/>
      <c r="O282" s="13"/>
      <c r="P282" s="13"/>
      <c r="Q282" s="13"/>
      <c r="R282" s="13"/>
      <c r="S282" s="13"/>
      <c r="T282" s="17"/>
    </row>
    <row r="283" spans="1:20" ht="11.25">
      <c r="A283" s="18">
        <v>17</v>
      </c>
      <c r="B283" s="12" t="s">
        <v>23</v>
      </c>
      <c r="C283" s="14">
        <v>10</v>
      </c>
      <c r="D283" s="73">
        <v>574.7</v>
      </c>
      <c r="E283" s="73">
        <v>576.3</v>
      </c>
      <c r="F283" s="13"/>
      <c r="G283" s="13"/>
      <c r="H283" s="15">
        <f>E283-D283</f>
        <v>1.599999999999909</v>
      </c>
      <c r="I283" s="16"/>
      <c r="J283" s="16">
        <f>I282*K282</f>
        <v>0.213</v>
      </c>
      <c r="K283" s="13"/>
      <c r="L283" s="13">
        <v>15850</v>
      </c>
      <c r="M283" s="13">
        <f>L283/(1+J283)</f>
        <v>13066.776586974443</v>
      </c>
      <c r="N283" s="13">
        <v>6.16</v>
      </c>
      <c r="O283" s="19">
        <f>N283*2.54/2</f>
        <v>7.8232</v>
      </c>
      <c r="P283" s="20">
        <f>3.1416*O283*O283*H283*30.48</f>
        <v>9376.801012400709</v>
      </c>
      <c r="Q283" s="16">
        <f>M283/P283</f>
        <v>1.3935217959401918</v>
      </c>
      <c r="R283" s="16">
        <f>H283/C283</f>
        <v>0.1599999999999909</v>
      </c>
      <c r="S283" s="16">
        <f>Q283*R283</f>
        <v>0.222963487350418</v>
      </c>
      <c r="T283" s="17"/>
    </row>
    <row r="284" spans="1:20" ht="11.25">
      <c r="A284" s="18"/>
      <c r="B284" s="12"/>
      <c r="C284" s="14"/>
      <c r="D284" s="73"/>
      <c r="E284" s="73"/>
      <c r="F284" s="13"/>
      <c r="G284" s="13"/>
      <c r="H284" s="13"/>
      <c r="I284" s="16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7"/>
    </row>
    <row r="285" spans="1:20" ht="11.25">
      <c r="A285" s="11"/>
      <c r="B285" s="12" t="s">
        <v>28</v>
      </c>
      <c r="C285" s="13"/>
      <c r="D285" s="73">
        <v>571.3</v>
      </c>
      <c r="E285" s="73">
        <v>578.1</v>
      </c>
      <c r="F285" s="14">
        <v>576.3</v>
      </c>
      <c r="G285" s="14">
        <v>578.1</v>
      </c>
      <c r="H285" s="15">
        <f>G285-F285</f>
        <v>1.8000000000000682</v>
      </c>
      <c r="I285" s="16">
        <f>H285/H286</f>
        <v>1</v>
      </c>
      <c r="J285" s="16"/>
      <c r="K285" s="13">
        <v>0.213</v>
      </c>
      <c r="L285" s="13"/>
      <c r="M285" s="13"/>
      <c r="N285" s="13"/>
      <c r="O285" s="13"/>
      <c r="P285" s="13"/>
      <c r="Q285" s="13"/>
      <c r="R285" s="13"/>
      <c r="S285" s="13"/>
      <c r="T285" s="17"/>
    </row>
    <row r="286" spans="1:20" ht="12" thickBot="1">
      <c r="A286" s="18">
        <v>17</v>
      </c>
      <c r="B286" s="12" t="s">
        <v>23</v>
      </c>
      <c r="C286" s="14">
        <v>10</v>
      </c>
      <c r="D286" s="73">
        <v>576.3</v>
      </c>
      <c r="E286" s="73">
        <v>578.1</v>
      </c>
      <c r="F286" s="13"/>
      <c r="G286" s="13"/>
      <c r="H286" s="15">
        <f>E286-D286</f>
        <v>1.8000000000000682</v>
      </c>
      <c r="I286" s="16"/>
      <c r="J286" s="16">
        <f>I285*K285</f>
        <v>0.213</v>
      </c>
      <c r="K286" s="13"/>
      <c r="L286" s="13">
        <v>17700</v>
      </c>
      <c r="M286" s="13">
        <f>L286/(1+J286)</f>
        <v>14591.9208573784</v>
      </c>
      <c r="N286" s="13">
        <v>6.16</v>
      </c>
      <c r="O286" s="19">
        <f>N286*2.54/2</f>
        <v>7.8232</v>
      </c>
      <c r="P286" s="20">
        <f>3.1416*O286*O286*H286*30.48</f>
        <v>10548.901138951796</v>
      </c>
      <c r="Q286" s="16">
        <f>M286/P286</f>
        <v>1.3832645377154746</v>
      </c>
      <c r="R286" s="16">
        <f>H286/C286</f>
        <v>0.18000000000000682</v>
      </c>
      <c r="S286" s="64">
        <f>Q286*R286</f>
        <v>0.24898761678879486</v>
      </c>
      <c r="T286" s="17"/>
    </row>
    <row r="287" spans="1:20" ht="12" thickBot="1">
      <c r="A287" s="18"/>
      <c r="B287" s="12"/>
      <c r="C287" s="14"/>
      <c r="D287" s="73"/>
      <c r="E287" s="73"/>
      <c r="F287" s="13"/>
      <c r="G287" s="13"/>
      <c r="H287" s="15"/>
      <c r="I287" s="16"/>
      <c r="J287" s="16"/>
      <c r="K287" s="13"/>
      <c r="L287" s="13"/>
      <c r="M287" s="13"/>
      <c r="N287" s="13"/>
      <c r="O287" s="19"/>
      <c r="P287" s="20"/>
      <c r="Q287" s="16"/>
      <c r="R287" s="67"/>
      <c r="S287" s="65">
        <f>SUM(S270:S286)</f>
        <v>1.374156949080345</v>
      </c>
      <c r="T287" s="63">
        <v>0</v>
      </c>
    </row>
    <row r="288" spans="1:20" ht="11.25">
      <c r="A288" s="46"/>
      <c r="B288" s="47"/>
      <c r="C288" s="48"/>
      <c r="D288" s="74"/>
      <c r="E288" s="74"/>
      <c r="F288" s="48"/>
      <c r="G288" s="48"/>
      <c r="H288" s="49"/>
      <c r="I288" s="50"/>
      <c r="J288" s="50"/>
      <c r="K288" s="48"/>
      <c r="L288" s="48"/>
      <c r="M288" s="48"/>
      <c r="N288" s="48"/>
      <c r="O288" s="48"/>
      <c r="P288" s="48"/>
      <c r="Q288" s="48"/>
      <c r="R288" s="48"/>
      <c r="S288" s="59"/>
      <c r="T288" s="51"/>
    </row>
    <row r="289" spans="1:20" ht="11.25">
      <c r="A289" s="18"/>
      <c r="B289" s="12"/>
      <c r="C289" s="14"/>
      <c r="D289" s="73"/>
      <c r="E289" s="73"/>
      <c r="F289" s="13"/>
      <c r="G289" s="13"/>
      <c r="H289" s="13"/>
      <c r="I289" s="16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7"/>
    </row>
    <row r="290" spans="1:20" ht="11.25">
      <c r="A290" s="11"/>
      <c r="B290" s="12" t="s">
        <v>28</v>
      </c>
      <c r="C290" s="13"/>
      <c r="D290" s="73">
        <v>578.1</v>
      </c>
      <c r="E290" s="73">
        <v>578.6</v>
      </c>
      <c r="F290" s="14">
        <v>578.1</v>
      </c>
      <c r="G290" s="14">
        <v>578.6</v>
      </c>
      <c r="H290" s="15">
        <f>G290-F290</f>
        <v>0.5</v>
      </c>
      <c r="I290" s="16">
        <f>H290/H291</f>
        <v>0.7142857142857839</v>
      </c>
      <c r="J290" s="16"/>
      <c r="K290" s="13">
        <v>0.135</v>
      </c>
      <c r="L290" s="13"/>
      <c r="M290" s="13"/>
      <c r="N290" s="13"/>
      <c r="O290" s="13"/>
      <c r="P290" s="13"/>
      <c r="Q290" s="13"/>
      <c r="R290" s="13"/>
      <c r="S290" s="13"/>
      <c r="T290" s="17"/>
    </row>
    <row r="291" spans="1:20" ht="11.25">
      <c r="A291" s="18">
        <v>18</v>
      </c>
      <c r="B291" s="12" t="s">
        <v>23</v>
      </c>
      <c r="C291" s="14">
        <v>7.199999999999932</v>
      </c>
      <c r="D291" s="73">
        <v>578.1</v>
      </c>
      <c r="E291" s="73">
        <v>578.8</v>
      </c>
      <c r="F291" s="13"/>
      <c r="G291" s="13"/>
      <c r="H291" s="15">
        <f>E291-D291</f>
        <v>0.6999999999999318</v>
      </c>
      <c r="I291" s="16"/>
      <c r="J291" s="16">
        <f>I290*K290+I292*K292</f>
        <v>0.1421428571428554</v>
      </c>
      <c r="K291" s="13"/>
      <c r="L291" s="13">
        <v>8200</v>
      </c>
      <c r="M291" s="13">
        <f>L291/(1+J291)</f>
        <v>7179.487179487191</v>
      </c>
      <c r="N291" s="13">
        <v>6.16</v>
      </c>
      <c r="O291" s="19">
        <f>N291*2.54/2</f>
        <v>7.8232</v>
      </c>
      <c r="P291" s="20">
        <f>3.1416*O291*O291*H291*30.48</f>
        <v>4102.350442925143</v>
      </c>
      <c r="Q291" s="16">
        <f>M291/P291</f>
        <v>1.7500911439364801</v>
      </c>
      <c r="R291" s="16">
        <f>H291/C291</f>
        <v>0.09722222222221368</v>
      </c>
      <c r="S291" s="16">
        <f>Q291*R291</f>
        <v>0.17014775010492061</v>
      </c>
      <c r="T291" s="17"/>
    </row>
    <row r="292" spans="1:20" ht="11.25">
      <c r="A292" s="11"/>
      <c r="B292" s="12" t="s">
        <v>28</v>
      </c>
      <c r="C292" s="13"/>
      <c r="D292" s="73">
        <v>578.6</v>
      </c>
      <c r="E292" s="73">
        <v>582.8</v>
      </c>
      <c r="F292" s="14">
        <v>578.6</v>
      </c>
      <c r="G292" s="14">
        <v>578.8</v>
      </c>
      <c r="H292" s="15">
        <f>G292-F292</f>
        <v>0.1999999999999318</v>
      </c>
      <c r="I292" s="16">
        <f>H292/H291</f>
        <v>0.2857142857142161</v>
      </c>
      <c r="J292" s="16"/>
      <c r="K292" s="13">
        <v>0.16</v>
      </c>
      <c r="L292" s="13"/>
      <c r="M292" s="13"/>
      <c r="N292" s="13"/>
      <c r="O292" s="13"/>
      <c r="P292" s="13"/>
      <c r="Q292" s="13"/>
      <c r="R292" s="13"/>
      <c r="S292" s="13"/>
      <c r="T292" s="17"/>
    </row>
    <row r="293" spans="1:20" ht="11.25">
      <c r="A293" s="11"/>
      <c r="B293" s="12"/>
      <c r="C293" s="13"/>
      <c r="D293" s="73"/>
      <c r="E293" s="73"/>
      <c r="F293" s="13"/>
      <c r="G293" s="13"/>
      <c r="H293" s="13"/>
      <c r="I293" s="16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7"/>
    </row>
    <row r="294" spans="1:20" ht="11.25">
      <c r="A294" s="11"/>
      <c r="B294" s="12" t="s">
        <v>28</v>
      </c>
      <c r="C294" s="13"/>
      <c r="D294" s="73">
        <v>578.6</v>
      </c>
      <c r="E294" s="73">
        <v>582.8</v>
      </c>
      <c r="F294" s="14">
        <v>578.8</v>
      </c>
      <c r="G294" s="14">
        <v>580.6</v>
      </c>
      <c r="H294" s="15">
        <f>G294-F294</f>
        <v>1.8000000000000682</v>
      </c>
      <c r="I294" s="16">
        <f>H294/H295</f>
        <v>1</v>
      </c>
      <c r="J294" s="16"/>
      <c r="K294" s="13">
        <v>0.16</v>
      </c>
      <c r="L294" s="13"/>
      <c r="M294" s="13"/>
      <c r="N294" s="13"/>
      <c r="O294" s="13"/>
      <c r="P294" s="13"/>
      <c r="Q294" s="13"/>
      <c r="R294" s="13"/>
      <c r="S294" s="13"/>
      <c r="T294" s="17"/>
    </row>
    <row r="295" spans="1:20" ht="11.25">
      <c r="A295" s="18">
        <v>18</v>
      </c>
      <c r="B295" s="12" t="s">
        <v>23</v>
      </c>
      <c r="C295" s="14">
        <v>7.199999999999932</v>
      </c>
      <c r="D295" s="73">
        <v>578.8</v>
      </c>
      <c r="E295" s="73">
        <v>580.6</v>
      </c>
      <c r="F295" s="13"/>
      <c r="G295" s="13"/>
      <c r="H295" s="15">
        <f>E295-D295</f>
        <v>1.8000000000000682</v>
      </c>
      <c r="I295" s="16"/>
      <c r="J295" s="16">
        <f>I294*K294</f>
        <v>0.16</v>
      </c>
      <c r="K295" s="13"/>
      <c r="L295" s="13">
        <v>20500</v>
      </c>
      <c r="M295" s="13">
        <f>L295/(1+J295)</f>
        <v>17672.41379310345</v>
      </c>
      <c r="N295" s="13">
        <v>6.16</v>
      </c>
      <c r="O295" s="19">
        <f>N295*2.54/2</f>
        <v>7.8232</v>
      </c>
      <c r="P295" s="20">
        <f>3.1416*O295*O295*H295*30.48</f>
        <v>10548.901138951796</v>
      </c>
      <c r="Q295" s="16">
        <f>M295/P295</f>
        <v>1.6752848055280465</v>
      </c>
      <c r="R295" s="16">
        <f>H295/C295</f>
        <v>0.2500000000000118</v>
      </c>
      <c r="S295" s="16">
        <f>Q295*R295</f>
        <v>0.41882120138203144</v>
      </c>
      <c r="T295" s="17"/>
    </row>
    <row r="296" spans="1:20" ht="11.25">
      <c r="A296" s="18"/>
      <c r="B296" s="12"/>
      <c r="C296" s="14"/>
      <c r="D296" s="73"/>
      <c r="E296" s="73"/>
      <c r="F296" s="13"/>
      <c r="G296" s="13"/>
      <c r="H296" s="13"/>
      <c r="I296" s="16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7"/>
    </row>
    <row r="297" spans="1:20" ht="11.25">
      <c r="A297" s="11"/>
      <c r="B297" s="12" t="s">
        <v>28</v>
      </c>
      <c r="C297" s="13"/>
      <c r="D297" s="73">
        <v>578.6</v>
      </c>
      <c r="E297" s="73">
        <v>582.8</v>
      </c>
      <c r="F297" s="14">
        <v>580.6</v>
      </c>
      <c r="G297" s="14">
        <v>581.9</v>
      </c>
      <c r="H297" s="15">
        <f>G297-F297</f>
        <v>1.2999999999999545</v>
      </c>
      <c r="I297" s="16">
        <f>H297/H298</f>
        <v>1</v>
      </c>
      <c r="J297" s="16"/>
      <c r="K297" s="13">
        <v>0.16</v>
      </c>
      <c r="L297" s="13"/>
      <c r="M297" s="13"/>
      <c r="N297" s="13"/>
      <c r="O297" s="13"/>
      <c r="P297" s="13"/>
      <c r="Q297" s="13"/>
      <c r="R297" s="13"/>
      <c r="S297" s="13"/>
      <c r="T297" s="17"/>
    </row>
    <row r="298" spans="1:20" ht="11.25">
      <c r="A298" s="18">
        <v>18</v>
      </c>
      <c r="B298" s="12" t="s">
        <v>23</v>
      </c>
      <c r="C298" s="14">
        <v>7.199999999999932</v>
      </c>
      <c r="D298" s="73">
        <v>580.6</v>
      </c>
      <c r="E298" s="73">
        <v>581.9</v>
      </c>
      <c r="F298" s="13"/>
      <c r="G298" s="13"/>
      <c r="H298" s="15">
        <f>E298-D298</f>
        <v>1.2999999999999545</v>
      </c>
      <c r="I298" s="16"/>
      <c r="J298" s="16">
        <f>I297*K297</f>
        <v>0.16</v>
      </c>
      <c r="K298" s="13"/>
      <c r="L298" s="13">
        <v>15650</v>
      </c>
      <c r="M298" s="13">
        <f>L298/(1+J298)</f>
        <v>13491.379310344828</v>
      </c>
      <c r="N298" s="13">
        <v>6.16</v>
      </c>
      <c r="O298" s="19">
        <f>N298*2.54/2</f>
        <v>7.8232</v>
      </c>
      <c r="P298" s="20">
        <f>3.1416*O298*O298*H298*30.48</f>
        <v>7618.6508225757425</v>
      </c>
      <c r="Q298" s="16">
        <f>M298/P298</f>
        <v>1.7708357587890622</v>
      </c>
      <c r="R298" s="16">
        <f>H298/C298</f>
        <v>0.18055555555555095</v>
      </c>
      <c r="S298" s="16">
        <f>Q298*R298</f>
        <v>0.3197342342257947</v>
      </c>
      <c r="T298" s="17"/>
    </row>
    <row r="299" spans="1:20" ht="11.25">
      <c r="A299" s="18"/>
      <c r="B299" s="12"/>
      <c r="C299" s="14"/>
      <c r="D299" s="73"/>
      <c r="E299" s="73"/>
      <c r="F299" s="13"/>
      <c r="G299" s="13"/>
      <c r="H299" s="13"/>
      <c r="I299" s="16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7"/>
    </row>
    <row r="300" spans="1:20" ht="11.25">
      <c r="A300" s="11"/>
      <c r="B300" s="12" t="s">
        <v>28</v>
      </c>
      <c r="C300" s="13"/>
      <c r="D300" s="73">
        <v>578.6</v>
      </c>
      <c r="E300" s="73">
        <v>582.8</v>
      </c>
      <c r="F300" s="14">
        <v>581.9</v>
      </c>
      <c r="G300" s="14">
        <v>582.8</v>
      </c>
      <c r="H300" s="15">
        <f>G300-F300</f>
        <v>0.8999999999999773</v>
      </c>
      <c r="I300" s="16">
        <f>H300/H301</f>
        <v>0.5294117647058548</v>
      </c>
      <c r="J300" s="16"/>
      <c r="K300" s="13">
        <v>0.16</v>
      </c>
      <c r="L300" s="13"/>
      <c r="M300" s="13"/>
      <c r="N300" s="13"/>
      <c r="O300" s="13"/>
      <c r="P300" s="13"/>
      <c r="Q300" s="13"/>
      <c r="R300" s="13"/>
      <c r="S300" s="13"/>
      <c r="T300" s="17"/>
    </row>
    <row r="301" spans="1:20" ht="11.25">
      <c r="A301" s="18">
        <v>18</v>
      </c>
      <c r="B301" s="12" t="s">
        <v>23</v>
      </c>
      <c r="C301" s="14">
        <v>7.199999999999932</v>
      </c>
      <c r="D301" s="73">
        <v>581.9</v>
      </c>
      <c r="E301" s="73">
        <v>583.6</v>
      </c>
      <c r="F301" s="13"/>
      <c r="G301" s="13"/>
      <c r="H301" s="15">
        <f>E301-D301</f>
        <v>1.7000000000000455</v>
      </c>
      <c r="I301" s="16"/>
      <c r="J301" s="16">
        <f>I300*K300+I302*K302</f>
        <v>0.1505882352941171</v>
      </c>
      <c r="K301" s="13"/>
      <c r="L301" s="13">
        <v>19100</v>
      </c>
      <c r="M301" s="13">
        <f>L301/(1+J301)</f>
        <v>16600.204498977513</v>
      </c>
      <c r="N301" s="13">
        <v>6.16</v>
      </c>
      <c r="O301" s="19">
        <f>N301*2.54/2</f>
        <v>7.8232</v>
      </c>
      <c r="P301" s="20">
        <f>3.1416*O301*O301*H301*30.48</f>
        <v>9962.851075676585</v>
      </c>
      <c r="Q301" s="16">
        <f>M301/P301</f>
        <v>1.66621024171539</v>
      </c>
      <c r="R301" s="16">
        <f>H301/C301</f>
        <v>0.23611111111111965</v>
      </c>
      <c r="S301" s="16">
        <f>Q301*R301</f>
        <v>0.39341075151614796</v>
      </c>
      <c r="T301" s="17"/>
    </row>
    <row r="302" spans="1:20" ht="11.25">
      <c r="A302" s="11"/>
      <c r="B302" s="12" t="s">
        <v>28</v>
      </c>
      <c r="C302" s="13"/>
      <c r="D302" s="73">
        <v>582.8</v>
      </c>
      <c r="E302" s="73">
        <v>585.3</v>
      </c>
      <c r="F302" s="14">
        <v>582.8</v>
      </c>
      <c r="G302" s="14">
        <v>583.6</v>
      </c>
      <c r="H302" s="15">
        <f>G302-F302</f>
        <v>0.8000000000000682</v>
      </c>
      <c r="I302" s="16">
        <f>H302/H301</f>
        <v>0.4705882352941452</v>
      </c>
      <c r="J302" s="16"/>
      <c r="K302" s="13">
        <v>0.14</v>
      </c>
      <c r="L302" s="13"/>
      <c r="M302" s="13"/>
      <c r="N302" s="13"/>
      <c r="O302" s="13"/>
      <c r="P302" s="13"/>
      <c r="Q302" s="13"/>
      <c r="R302" s="13"/>
      <c r="S302" s="13"/>
      <c r="T302" s="17"/>
    </row>
    <row r="303" spans="1:20" ht="11.25">
      <c r="A303" s="11"/>
      <c r="B303" s="12"/>
      <c r="C303" s="13"/>
      <c r="D303" s="73"/>
      <c r="E303" s="73"/>
      <c r="F303" s="13"/>
      <c r="G303" s="13"/>
      <c r="H303" s="13"/>
      <c r="I303" s="16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7"/>
    </row>
    <row r="304" spans="1:20" ht="11.25">
      <c r="A304" s="11"/>
      <c r="B304" s="12" t="s">
        <v>28</v>
      </c>
      <c r="C304" s="13"/>
      <c r="D304" s="73">
        <v>582.8</v>
      </c>
      <c r="E304" s="73">
        <v>585.3</v>
      </c>
      <c r="F304" s="14">
        <v>583.6</v>
      </c>
      <c r="G304" s="14">
        <v>585.3</v>
      </c>
      <c r="H304" s="15">
        <f>G304-F304</f>
        <v>1.6999999999999318</v>
      </c>
      <c r="I304" s="16">
        <f>H304/H305</f>
        <v>1</v>
      </c>
      <c r="J304" s="16"/>
      <c r="K304" s="13">
        <v>0.14</v>
      </c>
      <c r="L304" s="13"/>
      <c r="M304" s="13"/>
      <c r="N304" s="13"/>
      <c r="O304" s="13"/>
      <c r="P304" s="13"/>
      <c r="Q304" s="13"/>
      <c r="R304" s="13"/>
      <c r="S304" s="13"/>
      <c r="T304" s="17"/>
    </row>
    <row r="305" spans="1:20" ht="12" thickBot="1">
      <c r="A305" s="18">
        <v>18</v>
      </c>
      <c r="B305" s="12" t="s">
        <v>23</v>
      </c>
      <c r="C305" s="14">
        <v>7.199999999999932</v>
      </c>
      <c r="D305" s="73">
        <v>583.6</v>
      </c>
      <c r="E305" s="73">
        <v>585.3</v>
      </c>
      <c r="F305" s="13"/>
      <c r="G305" s="13"/>
      <c r="H305" s="15">
        <f>E305-D305</f>
        <v>1.6999999999999318</v>
      </c>
      <c r="I305" s="16"/>
      <c r="J305" s="16">
        <f>I304*K304</f>
        <v>0.14</v>
      </c>
      <c r="K305" s="13"/>
      <c r="L305" s="13">
        <v>17000</v>
      </c>
      <c r="M305" s="13">
        <f>L305/(1+J305)</f>
        <v>14912.280701754384</v>
      </c>
      <c r="N305" s="13">
        <v>6.16</v>
      </c>
      <c r="O305" s="19">
        <f>N305*2.54/2</f>
        <v>7.8232</v>
      </c>
      <c r="P305" s="20">
        <f>3.1416*O305*O305*H305*30.48</f>
        <v>9962.85107567592</v>
      </c>
      <c r="Q305" s="16">
        <f>M305/P305</f>
        <v>1.496788478366638</v>
      </c>
      <c r="R305" s="16">
        <f>H305/C305</f>
        <v>0.23611111111110386</v>
      </c>
      <c r="S305" s="64">
        <f>Q305*R305</f>
        <v>0.3534083907254454</v>
      </c>
      <c r="T305" s="17"/>
    </row>
    <row r="306" spans="1:20" ht="12" thickBot="1">
      <c r="A306" s="18"/>
      <c r="B306" s="12"/>
      <c r="C306" s="14"/>
      <c r="D306" s="73"/>
      <c r="E306" s="73"/>
      <c r="F306" s="13"/>
      <c r="G306" s="13"/>
      <c r="H306" s="13"/>
      <c r="I306" s="16"/>
      <c r="J306" s="16"/>
      <c r="K306" s="13"/>
      <c r="L306" s="13"/>
      <c r="M306" s="13"/>
      <c r="N306" s="13"/>
      <c r="O306" s="13"/>
      <c r="P306" s="13"/>
      <c r="Q306" s="13"/>
      <c r="R306" s="62"/>
      <c r="S306" s="65">
        <f>SUM(S291:S305)</f>
        <v>1.65552232795434</v>
      </c>
      <c r="T306" s="63">
        <v>0</v>
      </c>
    </row>
    <row r="307" spans="1:20" ht="11.25">
      <c r="A307" s="46"/>
      <c r="B307" s="47"/>
      <c r="C307" s="48"/>
      <c r="D307" s="74"/>
      <c r="E307" s="74"/>
      <c r="F307" s="48"/>
      <c r="G307" s="48"/>
      <c r="H307" s="49"/>
      <c r="I307" s="50"/>
      <c r="J307" s="50"/>
      <c r="K307" s="48"/>
      <c r="L307" s="48"/>
      <c r="M307" s="48"/>
      <c r="N307" s="48"/>
      <c r="O307" s="48"/>
      <c r="P307" s="48"/>
      <c r="Q307" s="48"/>
      <c r="R307" s="48"/>
      <c r="S307" s="59"/>
      <c r="T307" s="51"/>
    </row>
    <row r="308" spans="1:20" ht="11.25">
      <c r="A308" s="11"/>
      <c r="B308" s="12" t="s">
        <v>28</v>
      </c>
      <c r="C308" s="13"/>
      <c r="D308" s="73">
        <v>585.3</v>
      </c>
      <c r="E308" s="73">
        <v>586.2</v>
      </c>
      <c r="F308" s="14">
        <v>585.3</v>
      </c>
      <c r="G308" s="14">
        <v>586.2</v>
      </c>
      <c r="H308" s="15">
        <f>G308-F308</f>
        <v>0.900000000000091</v>
      </c>
      <c r="I308" s="16">
        <f>H308/H309</f>
        <v>0.6000000000000606</v>
      </c>
      <c r="J308" s="16"/>
      <c r="K308" s="13">
        <v>0.11</v>
      </c>
      <c r="L308" s="13"/>
      <c r="M308" s="13"/>
      <c r="N308" s="13"/>
      <c r="O308" s="13"/>
      <c r="P308" s="13"/>
      <c r="Q308" s="13"/>
      <c r="R308" s="13"/>
      <c r="S308" s="13"/>
      <c r="T308" s="17"/>
    </row>
    <row r="309" spans="1:20" ht="11.25">
      <c r="A309" s="18">
        <v>19</v>
      </c>
      <c r="B309" s="12" t="s">
        <v>23</v>
      </c>
      <c r="C309" s="14">
        <v>9.700000000000045</v>
      </c>
      <c r="D309" s="73">
        <v>585.3</v>
      </c>
      <c r="E309" s="73">
        <v>586.8</v>
      </c>
      <c r="F309" s="13"/>
      <c r="G309" s="13"/>
      <c r="H309" s="15">
        <f>E309-D309</f>
        <v>1.5</v>
      </c>
      <c r="I309" s="16"/>
      <c r="J309" s="16">
        <f>I308*K308+I310*K310</f>
        <v>0.11599999999999908</v>
      </c>
      <c r="K309" s="13"/>
      <c r="L309" s="13">
        <v>16100</v>
      </c>
      <c r="M309" s="13">
        <f>L309/(1+J309)</f>
        <v>14426.523297491052</v>
      </c>
      <c r="N309" s="13">
        <v>6.16</v>
      </c>
      <c r="O309" s="19">
        <f>N309*2.54/2</f>
        <v>7.8232</v>
      </c>
      <c r="P309" s="20">
        <f>3.1416*O309*O309*H309*30.48</f>
        <v>8790.750949126164</v>
      </c>
      <c r="Q309" s="16">
        <f>M309/P309</f>
        <v>1.6411024929474434</v>
      </c>
      <c r="R309" s="16">
        <f>H309/C309</f>
        <v>0.15463917525773124</v>
      </c>
      <c r="S309" s="16">
        <f>Q309*R309</f>
        <v>0.2537787360227993</v>
      </c>
      <c r="T309" s="17"/>
    </row>
    <row r="310" spans="1:20" ht="11.25">
      <c r="A310" s="11"/>
      <c r="B310" s="12" t="s">
        <v>28</v>
      </c>
      <c r="C310" s="13"/>
      <c r="D310" s="73">
        <v>586.2</v>
      </c>
      <c r="E310" s="73">
        <v>587</v>
      </c>
      <c r="F310" s="14">
        <v>586.2</v>
      </c>
      <c r="G310" s="14">
        <v>586.8</v>
      </c>
      <c r="H310" s="15">
        <f>G310-F310</f>
        <v>0.599999999999909</v>
      </c>
      <c r="I310" s="16">
        <f>H310/H309</f>
        <v>0.39999999999993935</v>
      </c>
      <c r="J310" s="16"/>
      <c r="K310" s="13">
        <v>0.125</v>
      </c>
      <c r="L310" s="13"/>
      <c r="M310" s="13"/>
      <c r="N310" s="13"/>
      <c r="O310" s="13"/>
      <c r="P310" s="13"/>
      <c r="Q310" s="13"/>
      <c r="R310" s="13"/>
      <c r="S310" s="13"/>
      <c r="T310" s="17"/>
    </row>
    <row r="311" spans="1:20" ht="11.25">
      <c r="A311" s="11"/>
      <c r="B311" s="12"/>
      <c r="C311" s="13"/>
      <c r="D311" s="73"/>
      <c r="E311" s="73"/>
      <c r="F311" s="13"/>
      <c r="G311" s="13"/>
      <c r="H311" s="13"/>
      <c r="I311" s="16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7"/>
    </row>
    <row r="312" spans="1:20" ht="11.25">
      <c r="A312" s="11"/>
      <c r="B312" s="12" t="s">
        <v>28</v>
      </c>
      <c r="C312" s="13"/>
      <c r="D312" s="73">
        <v>586.2</v>
      </c>
      <c r="E312" s="73">
        <v>587</v>
      </c>
      <c r="F312" s="14">
        <v>586.8</v>
      </c>
      <c r="G312" s="14">
        <v>587</v>
      </c>
      <c r="H312" s="15">
        <f>G312-F312</f>
        <v>0.20000000000004547</v>
      </c>
      <c r="I312" s="16">
        <f>H312/H313</f>
        <v>0.12500000000002665</v>
      </c>
      <c r="J312" s="16"/>
      <c r="K312" s="13">
        <v>0.125</v>
      </c>
      <c r="L312" s="13"/>
      <c r="M312" s="13"/>
      <c r="N312" s="13"/>
      <c r="O312" s="13"/>
      <c r="P312" s="13"/>
      <c r="Q312" s="13"/>
      <c r="R312" s="13"/>
      <c r="S312" s="13"/>
      <c r="T312" s="17"/>
    </row>
    <row r="313" spans="1:20" ht="11.25">
      <c r="A313" s="18">
        <v>19</v>
      </c>
      <c r="B313" s="12" t="s">
        <v>23</v>
      </c>
      <c r="C313" s="14">
        <v>9.700000000000045</v>
      </c>
      <c r="D313" s="73">
        <v>586.8</v>
      </c>
      <c r="E313" s="73">
        <v>588.4</v>
      </c>
      <c r="F313" s="13"/>
      <c r="G313" s="13"/>
      <c r="H313" s="15">
        <f>E313-D313</f>
        <v>1.6000000000000227</v>
      </c>
      <c r="I313" s="16"/>
      <c r="J313" s="16">
        <f>I312*K312+I314*K314+I315*K315</f>
        <v>0.10812500000000003</v>
      </c>
      <c r="K313" s="13"/>
      <c r="L313" s="13">
        <v>18000</v>
      </c>
      <c r="M313" s="13">
        <f>L313/(1+J313)</f>
        <v>16243.654822335026</v>
      </c>
      <c r="N313" s="13">
        <v>6.16</v>
      </c>
      <c r="O313" s="19">
        <f>N313*2.54/2</f>
        <v>7.8232</v>
      </c>
      <c r="P313" s="20">
        <f>3.1416*O313*O313*H313*30.48</f>
        <v>9376.801012401374</v>
      </c>
      <c r="Q313" s="16">
        <f>M313/P313</f>
        <v>1.7323237211552032</v>
      </c>
      <c r="R313" s="16">
        <f>H313/C313</f>
        <v>0.164948453608249</v>
      </c>
      <c r="S313" s="16">
        <f>Q313*R313</f>
        <v>0.2857441189534383</v>
      </c>
      <c r="T313" s="17"/>
    </row>
    <row r="314" spans="1:20" ht="11.25">
      <c r="A314" s="11"/>
      <c r="B314" s="12" t="s">
        <v>28</v>
      </c>
      <c r="C314" s="13"/>
      <c r="D314" s="73">
        <v>587</v>
      </c>
      <c r="E314" s="73">
        <v>587.8</v>
      </c>
      <c r="F314" s="14">
        <v>587</v>
      </c>
      <c r="G314" s="14">
        <v>587.8</v>
      </c>
      <c r="H314" s="15">
        <f>G314-F314</f>
        <v>0.7999999999999545</v>
      </c>
      <c r="I314" s="16">
        <f>H314/H313</f>
        <v>0.4999999999999645</v>
      </c>
      <c r="J314" s="16"/>
      <c r="K314" s="13">
        <v>0.11599999999999999</v>
      </c>
      <c r="L314" s="13"/>
      <c r="M314" s="13"/>
      <c r="N314" s="13"/>
      <c r="O314" s="13"/>
      <c r="P314" s="13"/>
      <c r="Q314" s="13"/>
      <c r="R314" s="13"/>
      <c r="S314" s="13"/>
      <c r="T314" s="17"/>
    </row>
    <row r="315" spans="1:20" ht="11.25">
      <c r="A315" s="11"/>
      <c r="B315" s="12" t="s">
        <v>28</v>
      </c>
      <c r="C315" s="13"/>
      <c r="D315" s="73">
        <v>587.8</v>
      </c>
      <c r="E315" s="73">
        <v>594.5</v>
      </c>
      <c r="F315" s="14">
        <v>587.8</v>
      </c>
      <c r="G315" s="14">
        <v>588.4</v>
      </c>
      <c r="H315" s="15">
        <f>G315-F315</f>
        <v>0.6000000000000227</v>
      </c>
      <c r="I315" s="16">
        <f>H315/H313</f>
        <v>0.3750000000000089</v>
      </c>
      <c r="J315" s="16"/>
      <c r="K315" s="13">
        <v>0.092</v>
      </c>
      <c r="L315" s="13"/>
      <c r="M315" s="13"/>
      <c r="N315" s="13"/>
      <c r="O315" s="13"/>
      <c r="P315" s="13"/>
      <c r="Q315" s="13"/>
      <c r="R315" s="13"/>
      <c r="S315" s="13"/>
      <c r="T315" s="17"/>
    </row>
    <row r="316" spans="1:20" ht="11.25">
      <c r="A316" s="11"/>
      <c r="B316" s="12"/>
      <c r="C316" s="13"/>
      <c r="D316" s="73"/>
      <c r="E316" s="73"/>
      <c r="F316" s="13"/>
      <c r="G316" s="13"/>
      <c r="H316" s="13"/>
      <c r="I316" s="16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7"/>
    </row>
    <row r="317" spans="1:20" ht="11.25">
      <c r="A317" s="11"/>
      <c r="B317" s="12" t="s">
        <v>28</v>
      </c>
      <c r="C317" s="13"/>
      <c r="D317" s="73">
        <v>587.8</v>
      </c>
      <c r="E317" s="73">
        <v>594.5</v>
      </c>
      <c r="F317" s="14">
        <v>588.4</v>
      </c>
      <c r="G317" s="14">
        <v>589.9</v>
      </c>
      <c r="H317" s="15">
        <f>G317-F317</f>
        <v>1.5</v>
      </c>
      <c r="I317" s="16">
        <f>H317/H318</f>
        <v>1</v>
      </c>
      <c r="J317" s="16"/>
      <c r="K317" s="13">
        <v>0.092</v>
      </c>
      <c r="L317" s="13"/>
      <c r="M317" s="13"/>
      <c r="N317" s="13"/>
      <c r="O317" s="13"/>
      <c r="P317" s="13"/>
      <c r="Q317" s="13"/>
      <c r="R317" s="13"/>
      <c r="S317" s="13"/>
      <c r="T317" s="17"/>
    </row>
    <row r="318" spans="1:20" ht="11.25">
      <c r="A318" s="18">
        <v>19</v>
      </c>
      <c r="B318" s="12" t="s">
        <v>23</v>
      </c>
      <c r="C318" s="14">
        <v>9.700000000000045</v>
      </c>
      <c r="D318" s="73">
        <v>588.4</v>
      </c>
      <c r="E318" s="73">
        <v>589.9</v>
      </c>
      <c r="F318" s="13"/>
      <c r="G318" s="13"/>
      <c r="H318" s="15">
        <f>E318-D318</f>
        <v>1.5</v>
      </c>
      <c r="I318" s="16"/>
      <c r="J318" s="16">
        <f>I317*K317</f>
        <v>0.092</v>
      </c>
      <c r="K318" s="13"/>
      <c r="L318" s="13">
        <v>19100</v>
      </c>
      <c r="M318" s="13">
        <f>L318/(1+J318)</f>
        <v>17490.84249084249</v>
      </c>
      <c r="N318" s="13">
        <v>6.16</v>
      </c>
      <c r="O318" s="19">
        <f>N318*2.54/2</f>
        <v>7.8232</v>
      </c>
      <c r="P318" s="20">
        <f>3.1416*O318*O318*H318*30.48</f>
        <v>8790.750949126164</v>
      </c>
      <c r="Q318" s="16">
        <f>M318/P318</f>
        <v>1.9896869553085392</v>
      </c>
      <c r="R318" s="16">
        <f>H318/C318</f>
        <v>0.15463917525773124</v>
      </c>
      <c r="S318" s="16">
        <f>Q318*R318</f>
        <v>0.30768354978997886</v>
      </c>
      <c r="T318" s="17"/>
    </row>
    <row r="319" spans="1:20" ht="11.25">
      <c r="A319" s="18"/>
      <c r="B319" s="12"/>
      <c r="C319" s="14"/>
      <c r="D319" s="73"/>
      <c r="E319" s="73"/>
      <c r="F319" s="13"/>
      <c r="G319" s="13"/>
      <c r="H319" s="13"/>
      <c r="I319" s="16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7"/>
    </row>
    <row r="320" spans="1:20" ht="11.25">
      <c r="A320" s="11"/>
      <c r="B320" s="12" t="s">
        <v>28</v>
      </c>
      <c r="C320" s="13"/>
      <c r="D320" s="73">
        <v>587.8</v>
      </c>
      <c r="E320" s="73">
        <v>594.5</v>
      </c>
      <c r="F320" s="14">
        <v>589.9</v>
      </c>
      <c r="G320" s="14">
        <v>591.6</v>
      </c>
      <c r="H320" s="15">
        <f>G320-F320</f>
        <v>1.7000000000000455</v>
      </c>
      <c r="I320" s="16">
        <f>H320/H321</f>
        <v>1</v>
      </c>
      <c r="J320" s="16"/>
      <c r="K320" s="13">
        <v>0.092</v>
      </c>
      <c r="L320" s="13"/>
      <c r="M320" s="13"/>
      <c r="N320" s="13"/>
      <c r="O320" s="13"/>
      <c r="P320" s="13"/>
      <c r="Q320" s="13"/>
      <c r="R320" s="13"/>
      <c r="S320" s="13"/>
      <c r="T320" s="17"/>
    </row>
    <row r="321" spans="1:20" ht="11.25">
      <c r="A321" s="18">
        <v>19</v>
      </c>
      <c r="B321" s="12" t="s">
        <v>23</v>
      </c>
      <c r="C321" s="14">
        <v>9.700000000000045</v>
      </c>
      <c r="D321" s="73">
        <v>589.9</v>
      </c>
      <c r="E321" s="73">
        <v>591.6</v>
      </c>
      <c r="F321" s="13"/>
      <c r="G321" s="13"/>
      <c r="H321" s="15">
        <f>E321-D321</f>
        <v>1.7000000000000455</v>
      </c>
      <c r="I321" s="16"/>
      <c r="J321" s="16">
        <f>I320*K320</f>
        <v>0.092</v>
      </c>
      <c r="K321" s="13"/>
      <c r="L321" s="13">
        <v>17250</v>
      </c>
      <c r="M321" s="13">
        <f>L321/(1+J321)</f>
        <v>15796.703296703296</v>
      </c>
      <c r="N321" s="13">
        <v>6.16</v>
      </c>
      <c r="O321" s="19">
        <f>N321*2.54/2</f>
        <v>7.8232</v>
      </c>
      <c r="P321" s="20">
        <f>3.1416*O321*O321*H321*30.48</f>
        <v>9962.851075676585</v>
      </c>
      <c r="Q321" s="16">
        <f>M321/P321</f>
        <v>1.5855605164338493</v>
      </c>
      <c r="R321" s="16">
        <f>H321/C321</f>
        <v>0.17525773195876676</v>
      </c>
      <c r="S321" s="16">
        <f>Q321*R321</f>
        <v>0.27788173999356736</v>
      </c>
      <c r="T321" s="17"/>
    </row>
    <row r="322" spans="1:20" ht="11.25">
      <c r="A322" s="18"/>
      <c r="B322" s="12"/>
      <c r="C322" s="14"/>
      <c r="D322" s="73"/>
      <c r="E322" s="73"/>
      <c r="F322" s="13"/>
      <c r="G322" s="13"/>
      <c r="H322" s="13"/>
      <c r="I322" s="16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7"/>
    </row>
    <row r="323" spans="1:20" ht="11.25">
      <c r="A323" s="11"/>
      <c r="B323" s="12" t="s">
        <v>28</v>
      </c>
      <c r="C323" s="13"/>
      <c r="D323" s="73">
        <v>587.8</v>
      </c>
      <c r="E323" s="73">
        <v>594.5</v>
      </c>
      <c r="F323" s="14">
        <v>591.6</v>
      </c>
      <c r="G323" s="14">
        <v>593.3</v>
      </c>
      <c r="H323" s="15">
        <f>G323-F323</f>
        <v>1.6999999999999318</v>
      </c>
      <c r="I323" s="16">
        <f>H323/H324</f>
        <v>1</v>
      </c>
      <c r="J323" s="16"/>
      <c r="K323" s="13">
        <v>0.092</v>
      </c>
      <c r="L323" s="13"/>
      <c r="M323" s="13"/>
      <c r="N323" s="13"/>
      <c r="O323" s="13"/>
      <c r="P323" s="13"/>
      <c r="Q323" s="13"/>
      <c r="R323" s="13"/>
      <c r="S323" s="13"/>
      <c r="T323" s="17"/>
    </row>
    <row r="324" spans="1:20" ht="11.25">
      <c r="A324" s="18">
        <v>19</v>
      </c>
      <c r="B324" s="12" t="s">
        <v>23</v>
      </c>
      <c r="C324" s="14">
        <v>9.700000000000045</v>
      </c>
      <c r="D324" s="73">
        <v>591.6</v>
      </c>
      <c r="E324" s="73">
        <v>593.3</v>
      </c>
      <c r="F324" s="13"/>
      <c r="G324" s="13"/>
      <c r="H324" s="15">
        <f>E324-D324</f>
        <v>1.6999999999999318</v>
      </c>
      <c r="I324" s="16"/>
      <c r="J324" s="16">
        <f>I323*K323</f>
        <v>0.092</v>
      </c>
      <c r="K324" s="13"/>
      <c r="L324" s="13">
        <v>16550</v>
      </c>
      <c r="M324" s="13">
        <f>L324/(1+J324)</f>
        <v>15155.677655677655</v>
      </c>
      <c r="N324" s="13">
        <v>6.16</v>
      </c>
      <c r="O324" s="19">
        <f>N324*2.54/2</f>
        <v>7.8232</v>
      </c>
      <c r="P324" s="20">
        <f>3.1416*O324*O324*H324*30.48</f>
        <v>9962.85107567592</v>
      </c>
      <c r="Q324" s="16">
        <f>M324/P324</f>
        <v>1.5212189302598234</v>
      </c>
      <c r="R324" s="16">
        <f>H324/C324</f>
        <v>0.17525773195875502</v>
      </c>
      <c r="S324" s="16">
        <f>Q324*R324</f>
        <v>0.2666053795300602</v>
      </c>
      <c r="T324" s="17"/>
    </row>
    <row r="325" spans="1:20" ht="11.25">
      <c r="A325" s="18"/>
      <c r="B325" s="12"/>
      <c r="C325" s="14"/>
      <c r="D325" s="73"/>
      <c r="E325" s="73"/>
      <c r="F325" s="13"/>
      <c r="G325" s="13"/>
      <c r="H325" s="13"/>
      <c r="I325" s="16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7"/>
    </row>
    <row r="326" spans="1:20" ht="11.25">
      <c r="A326" s="11"/>
      <c r="B326" s="12" t="s">
        <v>28</v>
      </c>
      <c r="C326" s="13"/>
      <c r="D326" s="73">
        <v>587.8</v>
      </c>
      <c r="E326" s="73">
        <v>594.5</v>
      </c>
      <c r="F326" s="14">
        <v>593.3</v>
      </c>
      <c r="G326" s="14">
        <v>594.5</v>
      </c>
      <c r="H326" s="15">
        <f>G326-F326</f>
        <v>1.2000000000000455</v>
      </c>
      <c r="I326" s="16">
        <f>H326/H327</f>
        <v>0.7058823529411843</v>
      </c>
      <c r="J326" s="16"/>
      <c r="K326" s="13">
        <v>0.092</v>
      </c>
      <c r="L326" s="13"/>
      <c r="M326" s="13"/>
      <c r="N326" s="13"/>
      <c r="O326" s="13"/>
      <c r="P326" s="13"/>
      <c r="Q326" s="13"/>
      <c r="R326" s="13"/>
      <c r="S326" s="13"/>
      <c r="T326" s="17"/>
    </row>
    <row r="327" spans="1:20" ht="11.25">
      <c r="A327" s="18">
        <v>19</v>
      </c>
      <c r="B327" s="12" t="s">
        <v>23</v>
      </c>
      <c r="C327" s="14">
        <v>9.700000000000045</v>
      </c>
      <c r="D327" s="73">
        <v>593.3</v>
      </c>
      <c r="E327" s="73">
        <v>595</v>
      </c>
      <c r="F327" s="13"/>
      <c r="G327" s="13"/>
      <c r="H327" s="15">
        <f>E327-D327</f>
        <v>1.7000000000000455</v>
      </c>
      <c r="I327" s="16"/>
      <c r="J327" s="16">
        <f>I326*K326+I328*K328</f>
        <v>0.09288235294117644</v>
      </c>
      <c r="K327" s="13"/>
      <c r="L327" s="13">
        <v>17400</v>
      </c>
      <c r="M327" s="13">
        <f>L327/(1+J327)</f>
        <v>15921.201356370097</v>
      </c>
      <c r="N327" s="13">
        <v>6.16</v>
      </c>
      <c r="O327" s="19">
        <f>N327*2.54/2</f>
        <v>7.8232</v>
      </c>
      <c r="P327" s="20">
        <f>3.1416*O327*O327*H327*30.48</f>
        <v>9962.851075676585</v>
      </c>
      <c r="Q327" s="16">
        <f>M327/P327</f>
        <v>1.5980567445437677</v>
      </c>
      <c r="R327" s="16">
        <f>H327/C327</f>
        <v>0.17525773195876676</v>
      </c>
      <c r="S327" s="16">
        <f>Q327*R327</f>
        <v>0.280071800590151</v>
      </c>
      <c r="T327" s="17"/>
    </row>
    <row r="328" spans="1:20" ht="12" thickBot="1">
      <c r="A328" s="11"/>
      <c r="B328" s="12" t="s">
        <v>28</v>
      </c>
      <c r="C328" s="13"/>
      <c r="D328" s="73">
        <v>594.5</v>
      </c>
      <c r="E328" s="73">
        <v>595</v>
      </c>
      <c r="F328" s="14">
        <v>594.5</v>
      </c>
      <c r="G328" s="14">
        <v>595</v>
      </c>
      <c r="H328" s="15">
        <f>G328-F328</f>
        <v>0.5</v>
      </c>
      <c r="I328" s="16">
        <f>H328/H327</f>
        <v>0.29411764705881566</v>
      </c>
      <c r="J328" s="16"/>
      <c r="K328" s="13">
        <v>0.095</v>
      </c>
      <c r="L328" s="13"/>
      <c r="M328" s="13"/>
      <c r="N328" s="13"/>
      <c r="O328" s="13"/>
      <c r="P328" s="13"/>
      <c r="Q328" s="13"/>
      <c r="R328" s="13"/>
      <c r="S328" s="68"/>
      <c r="T328" s="17"/>
    </row>
    <row r="329" spans="1:20" ht="12" thickBot="1">
      <c r="A329" s="11"/>
      <c r="B329" s="12"/>
      <c r="C329" s="13"/>
      <c r="D329" s="73"/>
      <c r="E329" s="73"/>
      <c r="F329" s="14"/>
      <c r="G329" s="14"/>
      <c r="H329" s="15"/>
      <c r="I329" s="16"/>
      <c r="J329" s="16"/>
      <c r="K329" s="13"/>
      <c r="L329" s="13"/>
      <c r="M329" s="13"/>
      <c r="N329" s="13"/>
      <c r="O329" s="13"/>
      <c r="P329" s="13"/>
      <c r="Q329" s="13"/>
      <c r="R329" s="62"/>
      <c r="S329" s="65">
        <f>SUM(S309:S327)</f>
        <v>1.671765324879995</v>
      </c>
      <c r="T329" s="63">
        <v>0</v>
      </c>
    </row>
    <row r="330" spans="1:20" ht="11.25">
      <c r="A330" s="46"/>
      <c r="B330" s="47"/>
      <c r="C330" s="48"/>
      <c r="D330" s="74"/>
      <c r="E330" s="74"/>
      <c r="F330" s="48"/>
      <c r="G330" s="48"/>
      <c r="H330" s="49"/>
      <c r="I330" s="50"/>
      <c r="J330" s="50"/>
      <c r="K330" s="48"/>
      <c r="L330" s="48"/>
      <c r="M330" s="48"/>
      <c r="N330" s="48"/>
      <c r="O330" s="48"/>
      <c r="P330" s="48"/>
      <c r="Q330" s="48"/>
      <c r="R330" s="48"/>
      <c r="S330" s="59"/>
      <c r="T330" s="51"/>
    </row>
    <row r="331" spans="1:20" ht="11.25">
      <c r="A331" s="11"/>
      <c r="B331" s="12"/>
      <c r="C331" s="13"/>
      <c r="D331" s="73"/>
      <c r="E331" s="73"/>
      <c r="F331" s="13"/>
      <c r="G331" s="13"/>
      <c r="H331" s="13"/>
      <c r="I331" s="16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7"/>
    </row>
    <row r="332" spans="1:20" ht="11.25">
      <c r="A332" s="11"/>
      <c r="B332" s="12" t="s">
        <v>28</v>
      </c>
      <c r="C332" s="13"/>
      <c r="D332" s="73">
        <v>595.7</v>
      </c>
      <c r="E332" s="73">
        <v>597.3</v>
      </c>
      <c r="F332" s="14">
        <v>595</v>
      </c>
      <c r="G332" s="14">
        <v>596.6</v>
      </c>
      <c r="H332" s="15">
        <f>G332-F332</f>
        <v>1.6000000000000227</v>
      </c>
      <c r="I332" s="16">
        <f>H332/H333</f>
        <v>1</v>
      </c>
      <c r="J332" s="16"/>
      <c r="K332" s="13">
        <v>0.07</v>
      </c>
      <c r="L332" s="13"/>
      <c r="M332" s="13"/>
      <c r="N332" s="13"/>
      <c r="O332" s="13"/>
      <c r="P332" s="13"/>
      <c r="Q332" s="13"/>
      <c r="R332" s="13"/>
      <c r="S332" s="13"/>
      <c r="T332" s="17"/>
    </row>
    <row r="333" spans="1:20" ht="11.25">
      <c r="A333" s="18">
        <v>20</v>
      </c>
      <c r="B333" s="12" t="s">
        <v>23</v>
      </c>
      <c r="C333" s="14">
        <v>4.600000000000023</v>
      </c>
      <c r="D333" s="73">
        <v>595</v>
      </c>
      <c r="E333" s="73">
        <v>596.6</v>
      </c>
      <c r="F333" s="13"/>
      <c r="G333" s="13"/>
      <c r="H333" s="15">
        <f>E333-D333</f>
        <v>1.6000000000000227</v>
      </c>
      <c r="I333" s="16"/>
      <c r="J333" s="16">
        <f>I332*K332</f>
        <v>0.07</v>
      </c>
      <c r="K333" s="13"/>
      <c r="L333" s="13">
        <v>18950</v>
      </c>
      <c r="M333" s="13">
        <f>L333/(1+J333)</f>
        <v>17710.280373831774</v>
      </c>
      <c r="N333" s="13">
        <v>6.16</v>
      </c>
      <c r="O333" s="19">
        <f>N333*2.54/2</f>
        <v>7.8232</v>
      </c>
      <c r="P333" s="20">
        <f>3.1416*O333*O333*H333*30.48</f>
        <v>9376.801012401374</v>
      </c>
      <c r="Q333" s="16">
        <f>M333/P333</f>
        <v>1.8887337323687343</v>
      </c>
      <c r="R333" s="16">
        <f>H333/C333</f>
        <v>0.34782608695652495</v>
      </c>
      <c r="S333" s="16">
        <f>Q333*R333</f>
        <v>0.6569508634326093</v>
      </c>
      <c r="T333" s="17"/>
    </row>
    <row r="334" spans="1:20" ht="11.25">
      <c r="A334" s="18"/>
      <c r="B334" s="12"/>
      <c r="C334" s="14"/>
      <c r="D334" s="73"/>
      <c r="E334" s="73"/>
      <c r="F334" s="13"/>
      <c r="G334" s="13"/>
      <c r="H334" s="13"/>
      <c r="I334" s="16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7"/>
    </row>
    <row r="335" spans="1:20" ht="11.25">
      <c r="A335" s="11"/>
      <c r="B335" s="12" t="s">
        <v>28</v>
      </c>
      <c r="C335" s="13"/>
      <c r="D335" s="73">
        <v>595.7</v>
      </c>
      <c r="E335" s="73">
        <v>597.3</v>
      </c>
      <c r="F335" s="14">
        <v>596.6</v>
      </c>
      <c r="G335" s="14">
        <v>597.3</v>
      </c>
      <c r="H335" s="15">
        <f>G335-F335</f>
        <v>0.6999999999999318</v>
      </c>
      <c r="I335" s="16">
        <f>H335/H336</f>
        <v>0.43749999999995115</v>
      </c>
      <c r="J335" s="16"/>
      <c r="K335" s="13">
        <v>0.07</v>
      </c>
      <c r="L335" s="13"/>
      <c r="M335" s="13"/>
      <c r="N335" s="13"/>
      <c r="O335" s="13"/>
      <c r="P335" s="13"/>
      <c r="Q335" s="13"/>
      <c r="R335" s="13"/>
      <c r="S335" s="13"/>
      <c r="T335" s="17"/>
    </row>
    <row r="336" spans="1:20" ht="11.25">
      <c r="A336" s="18">
        <v>20</v>
      </c>
      <c r="B336" s="12" t="s">
        <v>23</v>
      </c>
      <c r="C336" s="14">
        <v>4.600000000000023</v>
      </c>
      <c r="D336" s="73">
        <v>596.6</v>
      </c>
      <c r="E336" s="73">
        <v>598.2</v>
      </c>
      <c r="F336" s="13"/>
      <c r="G336" s="13"/>
      <c r="H336" s="15">
        <f>E336-D336</f>
        <v>1.6000000000000227</v>
      </c>
      <c r="I336" s="16"/>
      <c r="J336" s="16">
        <f>I335*K335+I337*K337</f>
        <v>0.09362500000000205</v>
      </c>
      <c r="K336" s="13"/>
      <c r="L336" s="13">
        <v>17100</v>
      </c>
      <c r="M336" s="13">
        <f>L336/(1+J336)</f>
        <v>15636.072694022145</v>
      </c>
      <c r="N336" s="13">
        <v>6.16</v>
      </c>
      <c r="O336" s="19">
        <f>N336*2.54/2</f>
        <v>7.8232</v>
      </c>
      <c r="P336" s="20">
        <f>3.1416*O336*O336*H336*30.48</f>
        <v>9376.801012401374</v>
      </c>
      <c r="Q336" s="16">
        <f>M336/P336</f>
        <v>1.6675274086911425</v>
      </c>
      <c r="R336" s="16">
        <f>H336/C336</f>
        <v>0.34782608695652495</v>
      </c>
      <c r="S336" s="16">
        <f>Q336*R336</f>
        <v>0.580009533457794</v>
      </c>
      <c r="T336" s="17"/>
    </row>
    <row r="337" spans="1:20" ht="11.25">
      <c r="A337" s="11"/>
      <c r="B337" s="12" t="s">
        <v>28</v>
      </c>
      <c r="C337" s="13"/>
      <c r="D337" s="73">
        <v>597.3</v>
      </c>
      <c r="E337" s="73">
        <v>599.6</v>
      </c>
      <c r="F337" s="14">
        <v>597.3</v>
      </c>
      <c r="G337" s="14">
        <v>598.2</v>
      </c>
      <c r="H337" s="15">
        <f>G337-F337</f>
        <v>0.900000000000091</v>
      </c>
      <c r="I337" s="16">
        <f>H337/H336</f>
        <v>0.5625000000000488</v>
      </c>
      <c r="J337" s="16"/>
      <c r="K337" s="13">
        <v>0.112</v>
      </c>
      <c r="L337" s="13"/>
      <c r="M337" s="13"/>
      <c r="N337" s="13"/>
      <c r="O337" s="13"/>
      <c r="P337" s="13"/>
      <c r="Q337" s="13"/>
      <c r="R337" s="13"/>
      <c r="S337" s="13"/>
      <c r="T337" s="17"/>
    </row>
    <row r="338" spans="1:20" ht="11.25">
      <c r="A338" s="11"/>
      <c r="B338" s="12"/>
      <c r="C338" s="13"/>
      <c r="D338" s="73"/>
      <c r="E338" s="73"/>
      <c r="F338" s="13"/>
      <c r="G338" s="13"/>
      <c r="H338" s="13"/>
      <c r="I338" s="16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7"/>
    </row>
    <row r="339" spans="1:20" ht="11.25">
      <c r="A339" s="11"/>
      <c r="B339" s="12" t="s">
        <v>28</v>
      </c>
      <c r="C339" s="13"/>
      <c r="D339" s="73">
        <v>597.3</v>
      </c>
      <c r="E339" s="73">
        <v>599.6</v>
      </c>
      <c r="F339" s="14">
        <v>598.2</v>
      </c>
      <c r="G339" s="14">
        <v>599.6</v>
      </c>
      <c r="H339" s="15">
        <f>G339-F339</f>
        <v>1.3999999999999773</v>
      </c>
      <c r="I339" s="16">
        <f>H339/H340</f>
        <v>1</v>
      </c>
      <c r="J339" s="16"/>
      <c r="K339" s="13">
        <v>0.112</v>
      </c>
      <c r="L339" s="13"/>
      <c r="M339" s="13"/>
      <c r="N339" s="13"/>
      <c r="O339" s="13"/>
      <c r="P339" s="13"/>
      <c r="Q339" s="13"/>
      <c r="R339" s="13"/>
      <c r="S339" s="13"/>
      <c r="T339" s="17"/>
    </row>
    <row r="340" spans="1:20" ht="12" thickBot="1">
      <c r="A340" s="18">
        <v>20</v>
      </c>
      <c r="B340" s="12" t="s">
        <v>23</v>
      </c>
      <c r="C340" s="14">
        <v>4.600000000000023</v>
      </c>
      <c r="D340" s="73">
        <v>598.2</v>
      </c>
      <c r="E340" s="73">
        <v>599.6</v>
      </c>
      <c r="F340" s="13"/>
      <c r="G340" s="13"/>
      <c r="H340" s="15">
        <f>E340-D340</f>
        <v>1.3999999999999773</v>
      </c>
      <c r="I340" s="16"/>
      <c r="J340" s="16">
        <f>I339*K339</f>
        <v>0.112</v>
      </c>
      <c r="K340" s="13"/>
      <c r="L340" s="13">
        <v>15950</v>
      </c>
      <c r="M340" s="13">
        <f>L340/(1+J340)</f>
        <v>14343.525179856113</v>
      </c>
      <c r="N340" s="13">
        <v>6.16</v>
      </c>
      <c r="O340" s="19">
        <f>N340*2.54/2</f>
        <v>7.8232</v>
      </c>
      <c r="P340" s="20">
        <f>3.1416*O340*O340*H340*30.48</f>
        <v>8204.700885850953</v>
      </c>
      <c r="Q340" s="16">
        <f>M340/P340</f>
        <v>1.748208177167262</v>
      </c>
      <c r="R340" s="16">
        <f>H340/C340</f>
        <v>0.3043478260869501</v>
      </c>
      <c r="S340" s="64">
        <f>Q340*R340</f>
        <v>0.5320633582682859</v>
      </c>
      <c r="T340" s="17"/>
    </row>
    <row r="341" spans="1:20" ht="12" thickBot="1">
      <c r="A341" s="18"/>
      <c r="B341" s="12"/>
      <c r="C341" s="14"/>
      <c r="D341" s="73"/>
      <c r="E341" s="73"/>
      <c r="F341" s="13"/>
      <c r="G341" s="13"/>
      <c r="H341" s="15"/>
      <c r="I341" s="16"/>
      <c r="J341" s="16"/>
      <c r="K341" s="13"/>
      <c r="L341" s="13"/>
      <c r="M341" s="13"/>
      <c r="N341" s="13"/>
      <c r="O341" s="19"/>
      <c r="P341" s="20"/>
      <c r="Q341" s="16"/>
      <c r="R341" s="67"/>
      <c r="S341" s="65">
        <f>SUM(S333:S340)</f>
        <v>1.7690237551586894</v>
      </c>
      <c r="T341" s="63">
        <v>0</v>
      </c>
    </row>
    <row r="342" spans="1:20" ht="11.25">
      <c r="A342" s="46"/>
      <c r="B342" s="47"/>
      <c r="C342" s="48"/>
      <c r="D342" s="74"/>
      <c r="E342" s="74"/>
      <c r="F342" s="48"/>
      <c r="G342" s="48"/>
      <c r="H342" s="49"/>
      <c r="I342" s="50"/>
      <c r="J342" s="50"/>
      <c r="K342" s="48"/>
      <c r="L342" s="48"/>
      <c r="M342" s="48"/>
      <c r="N342" s="48"/>
      <c r="O342" s="48"/>
      <c r="P342" s="48"/>
      <c r="Q342" s="48"/>
      <c r="R342" s="48"/>
      <c r="S342" s="59"/>
      <c r="T342" s="51"/>
    </row>
    <row r="343" spans="1:20" ht="11.25">
      <c r="A343" s="18"/>
      <c r="B343" s="12"/>
      <c r="C343" s="14"/>
      <c r="D343" s="73"/>
      <c r="E343" s="73"/>
      <c r="F343" s="13"/>
      <c r="G343" s="13"/>
      <c r="H343" s="13"/>
      <c r="I343" s="16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7"/>
    </row>
    <row r="344" spans="1:20" ht="11.25">
      <c r="A344" s="11"/>
      <c r="B344" s="12" t="s">
        <v>28</v>
      </c>
      <c r="C344" s="13"/>
      <c r="D344" s="73">
        <v>599.6</v>
      </c>
      <c r="E344" s="73">
        <v>600.3</v>
      </c>
      <c r="F344" s="14">
        <v>599.6</v>
      </c>
      <c r="G344" s="14">
        <v>600.3</v>
      </c>
      <c r="H344" s="15">
        <f>G344-F344</f>
        <v>0.6999999999999318</v>
      </c>
      <c r="I344" s="16">
        <f>H344/H345</f>
        <v>0.7777777777777216</v>
      </c>
      <c r="J344" s="16"/>
      <c r="K344" s="13">
        <v>0.22</v>
      </c>
      <c r="L344" s="13"/>
      <c r="M344" s="13"/>
      <c r="N344" s="13"/>
      <c r="O344" s="13"/>
      <c r="P344" s="13"/>
      <c r="Q344" s="13"/>
      <c r="R344" s="13"/>
      <c r="S344" s="13"/>
      <c r="T344" s="17"/>
    </row>
    <row r="345" spans="1:20" ht="11.25">
      <c r="A345" s="18">
        <v>21</v>
      </c>
      <c r="B345" s="12" t="s">
        <v>23</v>
      </c>
      <c r="C345" s="14">
        <v>6.699999999999932</v>
      </c>
      <c r="D345" s="73">
        <v>599.6</v>
      </c>
      <c r="E345" s="73">
        <v>600.5</v>
      </c>
      <c r="F345" s="13"/>
      <c r="G345" s="13"/>
      <c r="H345" s="15">
        <f>E345-D345</f>
        <v>0.8999999999999773</v>
      </c>
      <c r="I345" s="16"/>
      <c r="J345" s="16">
        <f>I344*K344+I346*K346</f>
        <v>0.21444444444444305</v>
      </c>
      <c r="K345" s="13"/>
      <c r="L345" s="13">
        <v>11300</v>
      </c>
      <c r="M345" s="13">
        <f>L345/(1+J345)</f>
        <v>9304.666056724622</v>
      </c>
      <c r="N345" s="13">
        <v>6.16</v>
      </c>
      <c r="O345" s="19">
        <f>N345*2.54/2</f>
        <v>7.8232</v>
      </c>
      <c r="P345" s="20">
        <f>3.1416*O345*O345*H345*30.48</f>
        <v>5274.450569475565</v>
      </c>
      <c r="Q345" s="16">
        <f>M345/P345</f>
        <v>1.7641014801755508</v>
      </c>
      <c r="R345" s="16">
        <f>H345/C345</f>
        <v>0.1343283582089532</v>
      </c>
      <c r="S345" s="16">
        <f>Q345*R345</f>
        <v>0.23696885554596595</v>
      </c>
      <c r="T345" s="17"/>
    </row>
    <row r="346" spans="1:20" ht="11.25">
      <c r="A346" s="11"/>
      <c r="B346" s="12" t="s">
        <v>28</v>
      </c>
      <c r="C346" s="13"/>
      <c r="D346" s="73">
        <v>600.3</v>
      </c>
      <c r="E346" s="73">
        <v>601.9</v>
      </c>
      <c r="F346" s="14">
        <v>600.3</v>
      </c>
      <c r="G346" s="14">
        <v>600.5</v>
      </c>
      <c r="H346" s="15">
        <f>G346-F346</f>
        <v>0.20000000000004547</v>
      </c>
      <c r="I346" s="16">
        <f>H346/H345</f>
        <v>0.22222222222227836</v>
      </c>
      <c r="J346" s="16"/>
      <c r="K346" s="13">
        <v>0.195</v>
      </c>
      <c r="L346" s="13"/>
      <c r="M346" s="13"/>
      <c r="N346" s="13"/>
      <c r="O346" s="13"/>
      <c r="P346" s="13"/>
      <c r="Q346" s="13"/>
      <c r="R346" s="13"/>
      <c r="S346" s="13"/>
      <c r="T346" s="17"/>
    </row>
    <row r="347" spans="1:20" ht="11.25">
      <c r="A347" s="11"/>
      <c r="B347" s="12"/>
      <c r="C347" s="13"/>
      <c r="D347" s="73"/>
      <c r="E347" s="73"/>
      <c r="F347" s="13"/>
      <c r="G347" s="13"/>
      <c r="H347" s="13"/>
      <c r="I347" s="16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7"/>
    </row>
    <row r="348" spans="1:20" ht="11.25">
      <c r="A348" s="11"/>
      <c r="B348" s="12" t="s">
        <v>28</v>
      </c>
      <c r="C348" s="13"/>
      <c r="D348" s="73">
        <v>600.3</v>
      </c>
      <c r="E348" s="73">
        <v>601.9</v>
      </c>
      <c r="F348" s="14">
        <v>600.5</v>
      </c>
      <c r="G348" s="14">
        <v>601.9</v>
      </c>
      <c r="H348" s="15">
        <f>G348-F348</f>
        <v>1.3999999999999773</v>
      </c>
      <c r="I348" s="16">
        <f>H348/H349</f>
        <v>0.9333333333333181</v>
      </c>
      <c r="J348" s="16"/>
      <c r="K348" s="13">
        <v>0.195</v>
      </c>
      <c r="L348" s="13"/>
      <c r="M348" s="13"/>
      <c r="N348" s="13"/>
      <c r="O348" s="13"/>
      <c r="P348" s="13"/>
      <c r="Q348" s="13"/>
      <c r="R348" s="13"/>
      <c r="S348" s="13"/>
      <c r="T348" s="17"/>
    </row>
    <row r="349" spans="1:20" ht="11.25">
      <c r="A349" s="18">
        <v>21</v>
      </c>
      <c r="B349" s="12" t="s">
        <v>23</v>
      </c>
      <c r="C349" s="14">
        <v>6.699999999999932</v>
      </c>
      <c r="D349" s="73">
        <v>600.5</v>
      </c>
      <c r="E349" s="73">
        <v>602</v>
      </c>
      <c r="F349" s="13"/>
      <c r="G349" s="13"/>
      <c r="H349" s="15">
        <f>E349-D349</f>
        <v>1.5</v>
      </c>
      <c r="I349" s="16"/>
      <c r="J349" s="16">
        <f>I348*K348+I350*K350</f>
        <v>0.1998000000000011</v>
      </c>
      <c r="K349" s="13"/>
      <c r="L349" s="13">
        <v>16450</v>
      </c>
      <c r="M349" s="13">
        <f>L349/(1+J349)</f>
        <v>13710.618436406055</v>
      </c>
      <c r="N349" s="13">
        <v>6.16</v>
      </c>
      <c r="O349" s="19">
        <f>N349*2.54/2</f>
        <v>7.8232</v>
      </c>
      <c r="P349" s="20">
        <f>3.1416*O349*O349*H349*30.48</f>
        <v>8790.750949126164</v>
      </c>
      <c r="Q349" s="16">
        <f>M349/P349</f>
        <v>1.559664073723866</v>
      </c>
      <c r="R349" s="16">
        <f>H349/C349</f>
        <v>0.22388059701492766</v>
      </c>
      <c r="S349" s="16">
        <f>Q349*R349</f>
        <v>0.3491785239680333</v>
      </c>
      <c r="T349" s="17"/>
    </row>
    <row r="350" spans="1:20" ht="11.25">
      <c r="A350" s="11"/>
      <c r="B350" s="12" t="s">
        <v>28</v>
      </c>
      <c r="C350" s="13"/>
      <c r="D350" s="73">
        <v>601.9</v>
      </c>
      <c r="E350" s="73">
        <v>604.1</v>
      </c>
      <c r="F350" s="14">
        <v>601.9</v>
      </c>
      <c r="G350" s="14">
        <v>602</v>
      </c>
      <c r="H350" s="15">
        <f>G350-F350</f>
        <v>0.10000000000002274</v>
      </c>
      <c r="I350" s="16">
        <f>H350/H349</f>
        <v>0.06666666666668182</v>
      </c>
      <c r="J350" s="16"/>
      <c r="K350" s="13">
        <v>0.267</v>
      </c>
      <c r="L350" s="13"/>
      <c r="M350" s="13"/>
      <c r="N350" s="13"/>
      <c r="O350" s="13"/>
      <c r="P350" s="13"/>
      <c r="Q350" s="13"/>
      <c r="R350" s="13"/>
      <c r="S350" s="13"/>
      <c r="T350" s="17"/>
    </row>
    <row r="351" spans="1:20" ht="11.25">
      <c r="A351" s="11"/>
      <c r="B351" s="12"/>
      <c r="C351" s="13"/>
      <c r="D351" s="73"/>
      <c r="E351" s="73"/>
      <c r="F351" s="13"/>
      <c r="G351" s="13"/>
      <c r="H351" s="13"/>
      <c r="I351" s="16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7"/>
    </row>
    <row r="352" spans="1:20" ht="11.25">
      <c r="A352" s="11"/>
      <c r="B352" s="12" t="s">
        <v>28</v>
      </c>
      <c r="C352" s="13"/>
      <c r="D352" s="73">
        <v>601.9</v>
      </c>
      <c r="E352" s="73">
        <v>604.1</v>
      </c>
      <c r="F352" s="14">
        <v>602</v>
      </c>
      <c r="G352" s="14">
        <v>603.5</v>
      </c>
      <c r="H352" s="15">
        <f>G352-F352</f>
        <v>1.5</v>
      </c>
      <c r="I352" s="16">
        <f>H352/H353</f>
        <v>1</v>
      </c>
      <c r="J352" s="16"/>
      <c r="K352" s="13">
        <v>0.267</v>
      </c>
      <c r="L352" s="13"/>
      <c r="M352" s="13"/>
      <c r="N352" s="13"/>
      <c r="O352" s="13"/>
      <c r="P352" s="13"/>
      <c r="Q352" s="13"/>
      <c r="R352" s="13"/>
      <c r="S352" s="13"/>
      <c r="T352" s="17"/>
    </row>
    <row r="353" spans="1:20" ht="11.25">
      <c r="A353" s="18">
        <v>21</v>
      </c>
      <c r="B353" s="12" t="s">
        <v>23</v>
      </c>
      <c r="C353" s="14">
        <v>6.699999999999932</v>
      </c>
      <c r="D353" s="73">
        <v>602</v>
      </c>
      <c r="E353" s="73">
        <v>603.5</v>
      </c>
      <c r="F353" s="13"/>
      <c r="G353" s="13"/>
      <c r="H353" s="15">
        <f>E353-D353</f>
        <v>1.5</v>
      </c>
      <c r="I353" s="16"/>
      <c r="J353" s="16">
        <f>I352*K352</f>
        <v>0.267</v>
      </c>
      <c r="K353" s="13"/>
      <c r="L353" s="13">
        <v>16800</v>
      </c>
      <c r="M353" s="13">
        <f>L353/(1+J353)</f>
        <v>13259.668508287294</v>
      </c>
      <c r="N353" s="13">
        <v>6.16</v>
      </c>
      <c r="O353" s="19">
        <f>N353*2.54/2</f>
        <v>7.8232</v>
      </c>
      <c r="P353" s="20">
        <f>3.1416*O353*O353*H353*30.48</f>
        <v>8790.750949126164</v>
      </c>
      <c r="Q353" s="16">
        <f>M353/P353</f>
        <v>1.5083658478125077</v>
      </c>
      <c r="R353" s="16">
        <f>H353/C353</f>
        <v>0.22388059701492766</v>
      </c>
      <c r="S353" s="16">
        <f>Q353*R353</f>
        <v>0.33769384652519174</v>
      </c>
      <c r="T353" s="17"/>
    </row>
    <row r="354" spans="1:20" ht="11.25">
      <c r="A354" s="18"/>
      <c r="B354" s="12"/>
      <c r="C354" s="14"/>
      <c r="D354" s="73"/>
      <c r="E354" s="73"/>
      <c r="F354" s="13"/>
      <c r="G354" s="13"/>
      <c r="H354" s="13"/>
      <c r="I354" s="16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7"/>
    </row>
    <row r="355" spans="1:20" ht="11.25">
      <c r="A355" s="11"/>
      <c r="B355" s="12" t="s">
        <v>28</v>
      </c>
      <c r="C355" s="13"/>
      <c r="D355" s="73">
        <v>604.1</v>
      </c>
      <c r="E355" s="73">
        <v>604.7</v>
      </c>
      <c r="F355" s="14">
        <v>603.5</v>
      </c>
      <c r="G355" s="14">
        <v>604.7</v>
      </c>
      <c r="H355" s="15">
        <f>G355-F355</f>
        <v>1.2000000000000455</v>
      </c>
      <c r="I355" s="16">
        <f>H355/H356</f>
        <v>0.8571428571429035</v>
      </c>
      <c r="J355" s="16"/>
      <c r="K355" s="13">
        <v>0.23900000000000002</v>
      </c>
      <c r="L355" s="13"/>
      <c r="M355" s="13"/>
      <c r="N355" s="13"/>
      <c r="O355" s="13"/>
      <c r="P355" s="13"/>
      <c r="Q355" s="13"/>
      <c r="R355" s="13"/>
      <c r="S355" s="13"/>
      <c r="T355" s="17"/>
    </row>
    <row r="356" spans="1:20" ht="11.25">
      <c r="A356" s="18">
        <v>21</v>
      </c>
      <c r="B356" s="12" t="s">
        <v>23</v>
      </c>
      <c r="C356" s="14">
        <v>6.699999999999932</v>
      </c>
      <c r="D356" s="73">
        <v>603.5</v>
      </c>
      <c r="E356" s="73">
        <v>604.9</v>
      </c>
      <c r="F356" s="14"/>
      <c r="G356" s="14"/>
      <c r="H356" s="15">
        <f>E356-D356</f>
        <v>1.3999999999999773</v>
      </c>
      <c r="I356" s="16"/>
      <c r="J356" s="16">
        <f>I355*K355+I357*K357</f>
        <v>0.2664285714285625</v>
      </c>
      <c r="K356" s="13"/>
      <c r="L356" s="13">
        <v>15450</v>
      </c>
      <c r="M356" s="13">
        <f>L356/(1+J356)</f>
        <v>12199.66159052462</v>
      </c>
      <c r="N356" s="13">
        <v>6.16</v>
      </c>
      <c r="O356" s="19">
        <f>N356*2.54/2</f>
        <v>7.8232</v>
      </c>
      <c r="P356" s="20">
        <f>3.1416*O356*O356*H356*30.48</f>
        <v>8204.700885850953</v>
      </c>
      <c r="Q356" s="16">
        <f>M356/P356</f>
        <v>1.486911193991605</v>
      </c>
      <c r="R356" s="16">
        <f>H356/C356</f>
        <v>0.20895522388059576</v>
      </c>
      <c r="S356" s="16">
        <f>Q356*R356</f>
        <v>0.3106978614310798</v>
      </c>
      <c r="T356" s="17"/>
    </row>
    <row r="357" spans="1:20" ht="11.25">
      <c r="A357" s="11"/>
      <c r="B357" s="12" t="s">
        <v>28</v>
      </c>
      <c r="C357" s="13"/>
      <c r="D357" s="73">
        <v>604.7</v>
      </c>
      <c r="E357" s="73">
        <v>606.3</v>
      </c>
      <c r="F357" s="14">
        <v>604.7</v>
      </c>
      <c r="G357" s="14">
        <v>604.9</v>
      </c>
      <c r="H357" s="15">
        <f>G357-F357</f>
        <v>0.1999999999999318</v>
      </c>
      <c r="I357" s="16">
        <f>H357/H356</f>
        <v>0.14285714285709644</v>
      </c>
      <c r="J357" s="16"/>
      <c r="K357" s="13">
        <v>0.431</v>
      </c>
      <c r="L357" s="13"/>
      <c r="M357" s="13"/>
      <c r="N357" s="13"/>
      <c r="O357" s="13"/>
      <c r="P357" s="13"/>
      <c r="Q357" s="13"/>
      <c r="R357" s="13"/>
      <c r="S357" s="13"/>
      <c r="T357" s="17"/>
    </row>
    <row r="358" spans="1:20" ht="11.25">
      <c r="A358" s="11"/>
      <c r="B358" s="12"/>
      <c r="C358" s="13"/>
      <c r="D358" s="73"/>
      <c r="E358" s="73"/>
      <c r="F358" s="13"/>
      <c r="G358" s="13"/>
      <c r="H358" s="13"/>
      <c r="I358" s="16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7"/>
    </row>
    <row r="359" spans="1:20" ht="11.25">
      <c r="A359" s="11"/>
      <c r="B359" s="12" t="s">
        <v>28</v>
      </c>
      <c r="C359" s="13"/>
      <c r="D359" s="73">
        <v>604.7</v>
      </c>
      <c r="E359" s="73">
        <v>606.3</v>
      </c>
      <c r="F359" s="14">
        <v>604.9</v>
      </c>
      <c r="G359" s="14">
        <v>606.3</v>
      </c>
      <c r="H359" s="15">
        <f>G359-F359</f>
        <v>1.3999999999999773</v>
      </c>
      <c r="I359" s="16">
        <f>H359/H360</f>
        <v>1</v>
      </c>
      <c r="J359" s="16"/>
      <c r="K359" s="13">
        <v>0.431</v>
      </c>
      <c r="L359" s="13"/>
      <c r="M359" s="13"/>
      <c r="N359" s="13"/>
      <c r="O359" s="13"/>
      <c r="P359" s="13"/>
      <c r="Q359" s="13"/>
      <c r="R359" s="13"/>
      <c r="S359" s="13"/>
      <c r="T359" s="17"/>
    </row>
    <row r="360" spans="1:20" ht="12" thickBot="1">
      <c r="A360" s="18">
        <v>21</v>
      </c>
      <c r="B360" s="12" t="s">
        <v>23</v>
      </c>
      <c r="C360" s="14">
        <v>6.699999999999932</v>
      </c>
      <c r="D360" s="73">
        <v>604.9</v>
      </c>
      <c r="E360" s="73">
        <v>606.3</v>
      </c>
      <c r="F360" s="13"/>
      <c r="G360" s="13"/>
      <c r="H360" s="15">
        <f>E360-D360</f>
        <v>1.3999999999999773</v>
      </c>
      <c r="I360" s="16"/>
      <c r="J360" s="16">
        <f>I359*K359</f>
        <v>0.431</v>
      </c>
      <c r="K360" s="13"/>
      <c r="L360" s="13">
        <v>16200</v>
      </c>
      <c r="M360" s="13">
        <f>L360/(1+J360)</f>
        <v>11320.754716981131</v>
      </c>
      <c r="N360" s="13">
        <v>6.16</v>
      </c>
      <c r="O360" s="19">
        <f>N360*2.54/2</f>
        <v>7.8232</v>
      </c>
      <c r="P360" s="20">
        <f>3.1416*O360*O360*H360*30.48</f>
        <v>8204.700885850953</v>
      </c>
      <c r="Q360" s="16">
        <f>M360/P360</f>
        <v>1.379788839895898</v>
      </c>
      <c r="R360" s="16">
        <f>H360/C360</f>
        <v>0.20895522388059576</v>
      </c>
      <c r="S360" s="64">
        <f>Q360*R360</f>
        <v>0.28831408594839486</v>
      </c>
      <c r="T360" s="17"/>
    </row>
    <row r="361" spans="1:20" ht="12" thickBot="1">
      <c r="A361" s="18"/>
      <c r="B361" s="12"/>
      <c r="C361" s="14"/>
      <c r="D361" s="73"/>
      <c r="E361" s="73"/>
      <c r="F361" s="13"/>
      <c r="G361" s="13"/>
      <c r="H361" s="13"/>
      <c r="I361" s="16"/>
      <c r="J361" s="16"/>
      <c r="K361" s="13"/>
      <c r="L361" s="13"/>
      <c r="M361" s="13"/>
      <c r="N361" s="13"/>
      <c r="O361" s="13"/>
      <c r="P361" s="13"/>
      <c r="Q361" s="13"/>
      <c r="R361" s="62"/>
      <c r="S361" s="65">
        <f>SUM(S345:S360)</f>
        <v>1.5228531734186657</v>
      </c>
      <c r="T361" s="66">
        <v>0.3</v>
      </c>
    </row>
    <row r="362" spans="1:20" ht="11.25">
      <c r="A362" s="46"/>
      <c r="B362" s="47"/>
      <c r="C362" s="48"/>
      <c r="D362" s="74"/>
      <c r="E362" s="74"/>
      <c r="F362" s="48"/>
      <c r="G362" s="48"/>
      <c r="H362" s="49"/>
      <c r="I362" s="50"/>
      <c r="J362" s="50"/>
      <c r="K362" s="48"/>
      <c r="L362" s="48"/>
      <c r="M362" s="48"/>
      <c r="N362" s="48"/>
      <c r="O362" s="48"/>
      <c r="P362" s="48"/>
      <c r="Q362" s="48"/>
      <c r="R362" s="48"/>
      <c r="S362" s="59"/>
      <c r="T362" s="51"/>
    </row>
    <row r="363" spans="1:20" ht="11.25">
      <c r="A363" s="18"/>
      <c r="B363" s="12"/>
      <c r="C363" s="12"/>
      <c r="D363" s="73"/>
      <c r="E363" s="73"/>
      <c r="F363" s="13"/>
      <c r="G363" s="13"/>
      <c r="H363" s="13"/>
      <c r="I363" s="16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7"/>
    </row>
    <row r="364" spans="1:20" ht="11.25">
      <c r="A364" s="11"/>
      <c r="B364" s="12" t="s">
        <v>28</v>
      </c>
      <c r="C364" s="13"/>
      <c r="D364" s="73">
        <v>606.6</v>
      </c>
      <c r="E364" s="73">
        <v>609.3</v>
      </c>
      <c r="F364" s="14">
        <v>606.6</v>
      </c>
      <c r="G364" s="14">
        <v>607.9</v>
      </c>
      <c r="H364" s="15">
        <f>G364-F364</f>
        <v>1.2999999999999545</v>
      </c>
      <c r="I364" s="16">
        <f>H364/H365</f>
        <v>1</v>
      </c>
      <c r="J364" s="16"/>
      <c r="K364" s="13">
        <v>0.093</v>
      </c>
      <c r="L364" s="13"/>
      <c r="M364" s="13"/>
      <c r="N364" s="13"/>
      <c r="O364" s="13"/>
      <c r="P364" s="13"/>
      <c r="Q364" s="13"/>
      <c r="R364" s="13"/>
      <c r="S364" s="13"/>
      <c r="T364" s="17"/>
    </row>
    <row r="365" spans="1:20" ht="11.25">
      <c r="A365" s="18">
        <v>22</v>
      </c>
      <c r="B365" s="12" t="s">
        <v>23</v>
      </c>
      <c r="C365" s="14">
        <v>8.799999999999955</v>
      </c>
      <c r="D365" s="73">
        <v>606.6</v>
      </c>
      <c r="E365" s="73">
        <v>607.9</v>
      </c>
      <c r="F365" s="13"/>
      <c r="G365" s="13"/>
      <c r="H365" s="15">
        <f>E365-D365</f>
        <v>1.2999999999999545</v>
      </c>
      <c r="I365" s="16"/>
      <c r="J365" s="16">
        <f>I364*K364</f>
        <v>0.093</v>
      </c>
      <c r="K365" s="13"/>
      <c r="L365" s="13">
        <v>14750</v>
      </c>
      <c r="M365" s="13">
        <f>L365/(1+J365)</f>
        <v>13494.967978042087</v>
      </c>
      <c r="N365" s="13">
        <v>6.16</v>
      </c>
      <c r="O365" s="19">
        <f>N365*2.54/2</f>
        <v>7.8232</v>
      </c>
      <c r="P365" s="20">
        <f>3.1416*O365*O365*H365*30.48</f>
        <v>7618.6508225757425</v>
      </c>
      <c r="Q365" s="16">
        <f>M365/P365</f>
        <v>1.771306795955725</v>
      </c>
      <c r="R365" s="16">
        <f>H365/C365</f>
        <v>0.14772727272726832</v>
      </c>
      <c r="S365" s="16">
        <f>Q365*R365</f>
        <v>0.2616703221298152</v>
      </c>
      <c r="T365" s="17"/>
    </row>
    <row r="366" spans="1:20" ht="11.25">
      <c r="A366" s="18"/>
      <c r="B366" s="12"/>
      <c r="C366" s="14"/>
      <c r="D366" s="73"/>
      <c r="E366" s="73"/>
      <c r="F366" s="13"/>
      <c r="G366" s="13"/>
      <c r="H366" s="13"/>
      <c r="I366" s="16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7"/>
    </row>
    <row r="367" spans="1:20" ht="11.25">
      <c r="A367" s="11"/>
      <c r="B367" s="12" t="s">
        <v>28</v>
      </c>
      <c r="C367" s="13"/>
      <c r="D367" s="73">
        <v>606.6</v>
      </c>
      <c r="E367" s="73">
        <v>609.3</v>
      </c>
      <c r="F367" s="14">
        <v>607.9</v>
      </c>
      <c r="G367" s="14">
        <v>609.3</v>
      </c>
      <c r="H367" s="15">
        <f>G367-F367</f>
        <v>1.3999999999999773</v>
      </c>
      <c r="I367" s="16">
        <f>H367/H368</f>
        <v>1</v>
      </c>
      <c r="J367" s="16"/>
      <c r="K367" s="13">
        <v>0.093</v>
      </c>
      <c r="L367" s="13"/>
      <c r="M367" s="13"/>
      <c r="N367" s="13"/>
      <c r="O367" s="13"/>
      <c r="P367" s="13"/>
      <c r="Q367" s="13"/>
      <c r="R367" s="13"/>
      <c r="S367" s="13"/>
      <c r="T367" s="17"/>
    </row>
    <row r="368" spans="1:20" ht="11.25">
      <c r="A368" s="18">
        <v>22</v>
      </c>
      <c r="B368" s="12" t="s">
        <v>23</v>
      </c>
      <c r="C368" s="14">
        <v>8.799999999999955</v>
      </c>
      <c r="D368" s="73">
        <v>607.9</v>
      </c>
      <c r="E368" s="73">
        <v>609.3</v>
      </c>
      <c r="F368" s="13"/>
      <c r="G368" s="13"/>
      <c r="H368" s="15">
        <f>E368-D368</f>
        <v>1.3999999999999773</v>
      </c>
      <c r="I368" s="16"/>
      <c r="J368" s="16">
        <f>I367*K367</f>
        <v>0.093</v>
      </c>
      <c r="K368" s="13"/>
      <c r="L368" s="13">
        <v>16950</v>
      </c>
      <c r="M368" s="13">
        <f>L368/(1+J368)</f>
        <v>15507.776761207686</v>
      </c>
      <c r="N368" s="13">
        <v>6.16</v>
      </c>
      <c r="O368" s="19">
        <f>N368*2.54/2</f>
        <v>7.8232</v>
      </c>
      <c r="P368" s="20">
        <f>3.1416*O368*O368*H368*30.48</f>
        <v>8204.700885850953</v>
      </c>
      <c r="Q368" s="16">
        <f>M368/P368</f>
        <v>1.8901087287594998</v>
      </c>
      <c r="R368" s="16">
        <f>H368/C368</f>
        <v>0.15909090909090734</v>
      </c>
      <c r="S368" s="16">
        <f>Q368*R368</f>
        <v>0.300699115939008</v>
      </c>
      <c r="T368" s="17"/>
    </row>
    <row r="369" spans="1:20" ht="11.25">
      <c r="A369" s="18"/>
      <c r="B369" s="12"/>
      <c r="C369" s="14"/>
      <c r="D369" s="73"/>
      <c r="E369" s="73"/>
      <c r="F369" s="13"/>
      <c r="G369" s="13"/>
      <c r="H369" s="13"/>
      <c r="I369" s="16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7"/>
    </row>
    <row r="370" spans="1:20" ht="11.25">
      <c r="A370" s="11"/>
      <c r="B370" s="12" t="s">
        <v>28</v>
      </c>
      <c r="C370" s="13"/>
      <c r="D370" s="73">
        <v>609.3</v>
      </c>
      <c r="E370" s="73">
        <v>610.1</v>
      </c>
      <c r="F370" s="14">
        <v>609.3</v>
      </c>
      <c r="G370" s="14">
        <v>610.1</v>
      </c>
      <c r="H370" s="15">
        <f>G370-F370</f>
        <v>0.8000000000000682</v>
      </c>
      <c r="I370" s="16">
        <f>H370/H371</f>
        <v>0.4705882352941452</v>
      </c>
      <c r="J370" s="16"/>
      <c r="K370" s="13">
        <v>0.149</v>
      </c>
      <c r="L370" s="13"/>
      <c r="M370" s="13"/>
      <c r="N370" s="13"/>
      <c r="O370" s="13"/>
      <c r="P370" s="13"/>
      <c r="Q370" s="13"/>
      <c r="R370" s="13"/>
      <c r="S370" s="13"/>
      <c r="T370" s="17"/>
    </row>
    <row r="371" spans="1:20" ht="11.25">
      <c r="A371" s="18">
        <v>22</v>
      </c>
      <c r="B371" s="12" t="s">
        <v>23</v>
      </c>
      <c r="C371" s="14">
        <v>8.799999999999955</v>
      </c>
      <c r="D371" s="73">
        <v>609.3</v>
      </c>
      <c r="E371" s="73">
        <v>611</v>
      </c>
      <c r="F371" s="13"/>
      <c r="G371" s="13"/>
      <c r="H371" s="15">
        <f>E371-D371</f>
        <v>1.7000000000000455</v>
      </c>
      <c r="I371" s="16"/>
      <c r="J371" s="16">
        <f>I370*K370+I372*K372</f>
        <v>0.15482352941176442</v>
      </c>
      <c r="K371" s="13"/>
      <c r="L371" s="13">
        <v>19150</v>
      </c>
      <c r="M371" s="13">
        <f>L371/(1+J371)</f>
        <v>16582.620211898946</v>
      </c>
      <c r="N371" s="13">
        <v>6.16</v>
      </c>
      <c r="O371" s="19">
        <f>N371*2.54/2</f>
        <v>7.8232</v>
      </c>
      <c r="P371" s="20">
        <f>3.1416*O371*O371*H371*30.48</f>
        <v>9962.851075676585</v>
      </c>
      <c r="Q371" s="16">
        <f>M371/P371</f>
        <v>1.6644452562764829</v>
      </c>
      <c r="R371" s="16">
        <f>H371/C371</f>
        <v>0.19318181818182434</v>
      </c>
      <c r="S371" s="16">
        <f>Q371*R371</f>
        <v>0.32154056087160354</v>
      </c>
      <c r="T371" s="17"/>
    </row>
    <row r="372" spans="1:20" ht="11.25">
      <c r="A372" s="11"/>
      <c r="B372" s="12" t="s">
        <v>28</v>
      </c>
      <c r="C372" s="13"/>
      <c r="D372" s="73">
        <v>610.1</v>
      </c>
      <c r="E372" s="73">
        <v>611.8</v>
      </c>
      <c r="F372" s="14">
        <v>610.1</v>
      </c>
      <c r="G372" s="14">
        <v>611</v>
      </c>
      <c r="H372" s="15">
        <f>G372-F372</f>
        <v>0.8999999999999773</v>
      </c>
      <c r="I372" s="16">
        <f>H372/H371</f>
        <v>0.5294117647058548</v>
      </c>
      <c r="J372" s="16"/>
      <c r="K372" s="13">
        <v>0.16</v>
      </c>
      <c r="L372" s="13"/>
      <c r="M372" s="13"/>
      <c r="N372" s="13"/>
      <c r="O372" s="13"/>
      <c r="P372" s="13"/>
      <c r="Q372" s="13"/>
      <c r="R372" s="13"/>
      <c r="S372" s="13"/>
      <c r="T372" s="17"/>
    </row>
    <row r="373" spans="1:20" ht="11.25">
      <c r="A373" s="11"/>
      <c r="B373" s="12"/>
      <c r="C373" s="13"/>
      <c r="D373" s="73"/>
      <c r="E373" s="73"/>
      <c r="F373" s="13"/>
      <c r="G373" s="13"/>
      <c r="H373" s="13"/>
      <c r="I373" s="16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7"/>
    </row>
    <row r="374" spans="1:20" ht="11.25">
      <c r="A374" s="11"/>
      <c r="B374" s="12" t="s">
        <v>28</v>
      </c>
      <c r="C374" s="13"/>
      <c r="D374" s="73">
        <v>610.1</v>
      </c>
      <c r="E374" s="73">
        <v>611.8</v>
      </c>
      <c r="F374" s="14">
        <v>611</v>
      </c>
      <c r="G374" s="14">
        <v>611.8</v>
      </c>
      <c r="H374" s="15">
        <f>G374-F374</f>
        <v>0.7999999999999545</v>
      </c>
      <c r="I374" s="16">
        <f>H374/H375</f>
        <v>0.4999999999999645</v>
      </c>
      <c r="J374" s="16"/>
      <c r="K374" s="13">
        <v>0.16</v>
      </c>
      <c r="L374" s="13"/>
      <c r="M374" s="13"/>
      <c r="N374" s="13"/>
      <c r="O374" s="13"/>
      <c r="P374" s="13"/>
      <c r="Q374" s="13"/>
      <c r="R374" s="13"/>
      <c r="S374" s="13"/>
      <c r="T374" s="17"/>
    </row>
    <row r="375" spans="1:20" ht="11.25">
      <c r="A375" s="18">
        <v>22</v>
      </c>
      <c r="B375" s="12" t="s">
        <v>23</v>
      </c>
      <c r="C375" s="14">
        <v>8.799999999999955</v>
      </c>
      <c r="D375" s="73">
        <v>611</v>
      </c>
      <c r="E375" s="73">
        <v>612.6</v>
      </c>
      <c r="F375" s="13"/>
      <c r="G375" s="13"/>
      <c r="H375" s="15">
        <f>E375-D375</f>
        <v>1.6000000000000227</v>
      </c>
      <c r="I375" s="16"/>
      <c r="J375" s="16">
        <f>I374*K374+I376*K376</f>
        <v>0.1770000000000012</v>
      </c>
      <c r="K375" s="13"/>
      <c r="L375" s="13">
        <v>16250</v>
      </c>
      <c r="M375" s="13">
        <f>L375/(1+J375)</f>
        <v>13806.28717077314</v>
      </c>
      <c r="N375" s="13">
        <v>6.16</v>
      </c>
      <c r="O375" s="19">
        <f>N375*2.54/2</f>
        <v>7.8232</v>
      </c>
      <c r="P375" s="20">
        <f>3.1416*O375*O375*H375*30.48</f>
        <v>9376.801012401374</v>
      </c>
      <c r="Q375" s="16">
        <f>M375/P375</f>
        <v>1.4723877740941187</v>
      </c>
      <c r="R375" s="16">
        <f>H375/C375</f>
        <v>0.18181818181818535</v>
      </c>
      <c r="S375" s="16">
        <f>Q375*R375</f>
        <v>0.2677068680171177</v>
      </c>
      <c r="T375" s="17"/>
    </row>
    <row r="376" spans="1:20" ht="11.25">
      <c r="A376" s="11"/>
      <c r="B376" s="12" t="s">
        <v>28</v>
      </c>
      <c r="C376" s="13"/>
      <c r="D376" s="73">
        <v>611.8</v>
      </c>
      <c r="E376" s="73">
        <v>613.6</v>
      </c>
      <c r="F376" s="14">
        <v>611.8</v>
      </c>
      <c r="G376" s="14">
        <v>612.6</v>
      </c>
      <c r="H376" s="15">
        <f>G376-F376</f>
        <v>0.8000000000000682</v>
      </c>
      <c r="I376" s="16">
        <f>H376/H375</f>
        <v>0.5000000000000355</v>
      </c>
      <c r="J376" s="16"/>
      <c r="K376" s="13">
        <v>0.194</v>
      </c>
      <c r="L376" s="13"/>
      <c r="M376" s="13"/>
      <c r="N376" s="13"/>
      <c r="O376" s="13"/>
      <c r="P376" s="13"/>
      <c r="Q376" s="13"/>
      <c r="R376" s="13"/>
      <c r="S376" s="13"/>
      <c r="T376" s="17"/>
    </row>
    <row r="377" spans="1:20" ht="11.25">
      <c r="A377" s="11"/>
      <c r="B377" s="12"/>
      <c r="C377" s="13"/>
      <c r="D377" s="73"/>
      <c r="E377" s="73"/>
      <c r="F377" s="13"/>
      <c r="G377" s="13"/>
      <c r="H377" s="13"/>
      <c r="I377" s="16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7"/>
    </row>
    <row r="378" spans="1:20" ht="11.25">
      <c r="A378" s="11"/>
      <c r="B378" s="12" t="s">
        <v>28</v>
      </c>
      <c r="C378" s="13"/>
      <c r="D378" s="73">
        <v>611.8</v>
      </c>
      <c r="E378" s="73">
        <v>613.6</v>
      </c>
      <c r="F378" s="14">
        <v>612.6</v>
      </c>
      <c r="G378" s="14">
        <v>613.6</v>
      </c>
      <c r="H378" s="15">
        <f>G378-F378</f>
        <v>1</v>
      </c>
      <c r="I378" s="16">
        <f>H378/H379</f>
        <v>0.6666666666666666</v>
      </c>
      <c r="J378" s="16"/>
      <c r="K378" s="13">
        <v>0.194</v>
      </c>
      <c r="L378" s="13"/>
      <c r="M378" s="13"/>
      <c r="N378" s="13"/>
      <c r="O378" s="13"/>
      <c r="P378" s="13"/>
      <c r="Q378" s="13"/>
      <c r="R378" s="13"/>
      <c r="S378" s="13"/>
      <c r="T378" s="17"/>
    </row>
    <row r="379" spans="1:20" ht="11.25">
      <c r="A379" s="18">
        <v>22</v>
      </c>
      <c r="B379" s="12" t="s">
        <v>23</v>
      </c>
      <c r="C379" s="14">
        <v>8.799999999999955</v>
      </c>
      <c r="D379" s="73">
        <v>612.6</v>
      </c>
      <c r="E379" s="73">
        <v>614.1</v>
      </c>
      <c r="F379" s="13"/>
      <c r="G379" s="13"/>
      <c r="H379" s="15">
        <f>E379-D379</f>
        <v>1.5</v>
      </c>
      <c r="I379" s="16"/>
      <c r="J379" s="16">
        <f>I378*K378+I380*K380</f>
        <v>0.191</v>
      </c>
      <c r="K379" s="13"/>
      <c r="L379" s="13">
        <v>18700</v>
      </c>
      <c r="M379" s="13">
        <f>L379/(1+J379)</f>
        <v>15701.091519731317</v>
      </c>
      <c r="N379" s="13">
        <v>6.16</v>
      </c>
      <c r="O379" s="19">
        <f>N379*2.54/2</f>
        <v>7.8232</v>
      </c>
      <c r="P379" s="20">
        <f>3.1416*O379*O379*H379*30.48</f>
        <v>8790.750949126164</v>
      </c>
      <c r="Q379" s="16">
        <f>M379/P379</f>
        <v>1.7860921792229898</v>
      </c>
      <c r="R379" s="16">
        <f>H379/C379</f>
        <v>0.17045454545454633</v>
      </c>
      <c r="S379" s="16">
        <f>Q379*R379</f>
        <v>0.30444753054937485</v>
      </c>
      <c r="T379" s="17"/>
    </row>
    <row r="380" spans="1:20" ht="11.25">
      <c r="A380" s="11"/>
      <c r="B380" s="12" t="s">
        <v>28</v>
      </c>
      <c r="C380" s="13"/>
      <c r="D380" s="73">
        <v>613.6</v>
      </c>
      <c r="E380" s="73">
        <v>615.4</v>
      </c>
      <c r="F380" s="14">
        <v>613.6</v>
      </c>
      <c r="G380" s="14">
        <v>614.1</v>
      </c>
      <c r="H380" s="15">
        <f>G380-F380</f>
        <v>0.5</v>
      </c>
      <c r="I380" s="16">
        <f>H380/H379</f>
        <v>0.3333333333333333</v>
      </c>
      <c r="J380" s="16"/>
      <c r="K380" s="13">
        <v>0.185</v>
      </c>
      <c r="L380" s="13"/>
      <c r="M380" s="13"/>
      <c r="N380" s="13"/>
      <c r="O380" s="13"/>
      <c r="P380" s="13"/>
      <c r="Q380" s="13"/>
      <c r="R380" s="13"/>
      <c r="S380" s="13"/>
      <c r="T380" s="17"/>
    </row>
    <row r="381" spans="1:20" ht="11.25">
      <c r="A381" s="11"/>
      <c r="B381" s="12"/>
      <c r="C381" s="13"/>
      <c r="D381" s="73"/>
      <c r="E381" s="73"/>
      <c r="F381" s="13"/>
      <c r="G381" s="13"/>
      <c r="H381" s="13"/>
      <c r="I381" s="16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7"/>
    </row>
    <row r="382" spans="1:20" ht="11.25">
      <c r="A382" s="11"/>
      <c r="B382" s="12" t="s">
        <v>28</v>
      </c>
      <c r="C382" s="13"/>
      <c r="D382" s="73">
        <v>613.6</v>
      </c>
      <c r="E382" s="73">
        <v>615.4</v>
      </c>
      <c r="F382" s="14">
        <v>614.1</v>
      </c>
      <c r="G382" s="14">
        <v>615.4</v>
      </c>
      <c r="H382" s="15">
        <f>G382-F382</f>
        <v>1.2999999999999545</v>
      </c>
      <c r="I382" s="16">
        <f>H382/H383</f>
        <v>1</v>
      </c>
      <c r="J382" s="16"/>
      <c r="K382" s="13">
        <v>0.185</v>
      </c>
      <c r="L382" s="13"/>
      <c r="M382" s="13"/>
      <c r="N382" s="13"/>
      <c r="O382" s="13"/>
      <c r="P382" s="13"/>
      <c r="Q382" s="13"/>
      <c r="R382" s="13"/>
      <c r="S382" s="13"/>
      <c r="T382" s="17"/>
    </row>
    <row r="383" spans="1:20" ht="12" thickBot="1">
      <c r="A383" s="18">
        <v>22</v>
      </c>
      <c r="B383" s="12" t="s">
        <v>23</v>
      </c>
      <c r="C383" s="14">
        <v>8.799999999999955</v>
      </c>
      <c r="D383" s="73">
        <v>614.1</v>
      </c>
      <c r="E383" s="73">
        <v>615.4</v>
      </c>
      <c r="F383" s="13"/>
      <c r="G383" s="13"/>
      <c r="H383" s="15">
        <f>E383-D383</f>
        <v>1.2999999999999545</v>
      </c>
      <c r="I383" s="16"/>
      <c r="J383" s="16">
        <f>I382*K382</f>
        <v>0.185</v>
      </c>
      <c r="K383" s="13"/>
      <c r="L383" s="13">
        <v>15500</v>
      </c>
      <c r="M383" s="13">
        <f>L383/(1+J383)</f>
        <v>13080.168776371307</v>
      </c>
      <c r="N383" s="13">
        <v>6.16</v>
      </c>
      <c r="O383" s="19">
        <f>N383*2.54/2</f>
        <v>7.8232</v>
      </c>
      <c r="P383" s="20">
        <f>3.1416*O383*O383*H383*30.48</f>
        <v>7618.6508225757425</v>
      </c>
      <c r="Q383" s="16">
        <f>M383/P383</f>
        <v>1.716861565254032</v>
      </c>
      <c r="R383" s="16">
        <f>H383/C383</f>
        <v>0.14772727272726832</v>
      </c>
      <c r="S383" s="64">
        <f>Q383*R383</f>
        <v>0.25362727668524715</v>
      </c>
      <c r="T383" s="17"/>
    </row>
    <row r="384" spans="1:20" ht="12" thickBot="1">
      <c r="A384" s="18"/>
      <c r="B384" s="12"/>
      <c r="C384" s="14"/>
      <c r="D384" s="73"/>
      <c r="E384" s="73"/>
      <c r="F384" s="13"/>
      <c r="G384" s="13"/>
      <c r="H384" s="13"/>
      <c r="I384" s="16"/>
      <c r="J384" s="16"/>
      <c r="K384" s="13"/>
      <c r="L384" s="13"/>
      <c r="M384" s="13"/>
      <c r="N384" s="13"/>
      <c r="O384" s="13"/>
      <c r="P384" s="13"/>
      <c r="Q384" s="13"/>
      <c r="R384" s="62"/>
      <c r="S384" s="65">
        <f>SUM(S365:S383)</f>
        <v>1.7096916741921664</v>
      </c>
      <c r="T384" s="66">
        <v>0.1</v>
      </c>
    </row>
    <row r="385" spans="1:20" ht="11.25">
      <c r="A385" s="46"/>
      <c r="B385" s="47"/>
      <c r="C385" s="48"/>
      <c r="D385" s="74"/>
      <c r="E385" s="74"/>
      <c r="F385" s="48"/>
      <c r="G385" s="48"/>
      <c r="H385" s="49"/>
      <c r="I385" s="50"/>
      <c r="J385" s="50"/>
      <c r="K385" s="48"/>
      <c r="L385" s="48"/>
      <c r="M385" s="48"/>
      <c r="N385" s="48"/>
      <c r="O385" s="48"/>
      <c r="P385" s="48"/>
      <c r="Q385" s="48"/>
      <c r="R385" s="48"/>
      <c r="S385" s="59"/>
      <c r="T385" s="51"/>
    </row>
    <row r="386" spans="1:20" ht="11.25">
      <c r="A386" s="18"/>
      <c r="B386" s="12"/>
      <c r="C386" s="12"/>
      <c r="D386" s="73"/>
      <c r="E386" s="73"/>
      <c r="F386" s="13"/>
      <c r="G386" s="13"/>
      <c r="H386" s="13"/>
      <c r="I386" s="16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7"/>
    </row>
    <row r="387" spans="1:20" ht="11.25">
      <c r="A387" s="11"/>
      <c r="B387" s="12" t="s">
        <v>28</v>
      </c>
      <c r="C387" s="13"/>
      <c r="D387" s="73">
        <v>615.5</v>
      </c>
      <c r="E387" s="73">
        <v>618.5</v>
      </c>
      <c r="F387" s="14">
        <v>615.5</v>
      </c>
      <c r="G387" s="14">
        <v>616.9</v>
      </c>
      <c r="H387" s="15">
        <f>G387-F387</f>
        <v>1.3999999999999773</v>
      </c>
      <c r="I387" s="16">
        <f>H387/H388</f>
        <v>1</v>
      </c>
      <c r="J387" s="16"/>
      <c r="K387" s="13">
        <v>0.162</v>
      </c>
      <c r="L387" s="13"/>
      <c r="M387" s="13"/>
      <c r="N387" s="13"/>
      <c r="O387" s="13"/>
      <c r="P387" s="13"/>
      <c r="Q387" s="13"/>
      <c r="R387" s="13"/>
      <c r="S387" s="13"/>
      <c r="T387" s="17"/>
    </row>
    <row r="388" spans="1:20" ht="11.25">
      <c r="A388" s="18">
        <v>23</v>
      </c>
      <c r="B388" s="12" t="s">
        <v>23</v>
      </c>
      <c r="C388" s="14">
        <v>8.200000000000045</v>
      </c>
      <c r="D388" s="73">
        <v>615.5</v>
      </c>
      <c r="E388" s="73">
        <v>616.9</v>
      </c>
      <c r="F388" s="13"/>
      <c r="G388" s="13"/>
      <c r="H388" s="15">
        <f>E388-D388</f>
        <v>1.3999999999999773</v>
      </c>
      <c r="I388" s="16"/>
      <c r="J388" s="16">
        <f>I387*K387</f>
        <v>0.162</v>
      </c>
      <c r="K388" s="13"/>
      <c r="L388" s="13">
        <v>14650</v>
      </c>
      <c r="M388" s="13">
        <f>L388/(1+J388)</f>
        <v>12607.573149741826</v>
      </c>
      <c r="N388" s="13">
        <v>6.16</v>
      </c>
      <c r="O388" s="19">
        <f>N388*2.54/2</f>
        <v>7.8232</v>
      </c>
      <c r="P388" s="20">
        <f>3.1416*O388*O388*H388*30.48</f>
        <v>8204.700885850953</v>
      </c>
      <c r="Q388" s="16">
        <f>M388/P388</f>
        <v>1.5366280044996703</v>
      </c>
      <c r="R388" s="16">
        <f>H388/C388</f>
        <v>0.17073170731706946</v>
      </c>
      <c r="S388" s="16">
        <f>Q388*R388</f>
        <v>0.2623511227194502</v>
      </c>
      <c r="T388" s="17"/>
    </row>
    <row r="389" spans="1:20" ht="11.25">
      <c r="A389" s="18"/>
      <c r="B389" s="12"/>
      <c r="C389" s="14"/>
      <c r="D389" s="73"/>
      <c r="E389" s="73"/>
      <c r="F389" s="13"/>
      <c r="G389" s="13"/>
      <c r="H389" s="13"/>
      <c r="I389" s="16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7"/>
    </row>
    <row r="390" spans="1:20" ht="11.25">
      <c r="A390" s="11"/>
      <c r="B390" s="12" t="s">
        <v>28</v>
      </c>
      <c r="C390" s="13"/>
      <c r="D390" s="73">
        <v>615.5</v>
      </c>
      <c r="E390" s="73">
        <v>618.5</v>
      </c>
      <c r="F390" s="14">
        <v>616.9</v>
      </c>
      <c r="G390" s="14">
        <v>618.5</v>
      </c>
      <c r="H390" s="15">
        <f>G390-F390</f>
        <v>1.6000000000000227</v>
      </c>
      <c r="I390" s="16">
        <f>H390/H391</f>
        <v>1</v>
      </c>
      <c r="J390" s="16"/>
      <c r="K390" s="13">
        <v>0.162</v>
      </c>
      <c r="L390" s="13"/>
      <c r="M390" s="13"/>
      <c r="N390" s="13"/>
      <c r="O390" s="13"/>
      <c r="P390" s="13"/>
      <c r="Q390" s="13"/>
      <c r="R390" s="13"/>
      <c r="S390" s="13"/>
      <c r="T390" s="17"/>
    </row>
    <row r="391" spans="1:20" ht="11.25">
      <c r="A391" s="18">
        <v>23</v>
      </c>
      <c r="B391" s="12" t="s">
        <v>23</v>
      </c>
      <c r="C391" s="14">
        <v>8.200000000000045</v>
      </c>
      <c r="D391" s="73">
        <v>616.9</v>
      </c>
      <c r="E391" s="73">
        <v>618.5</v>
      </c>
      <c r="F391" s="13"/>
      <c r="G391" s="13"/>
      <c r="H391" s="15">
        <f>E391-D391</f>
        <v>1.6000000000000227</v>
      </c>
      <c r="I391" s="16"/>
      <c r="J391" s="16">
        <f>I390*K390</f>
        <v>0.162</v>
      </c>
      <c r="K391" s="13"/>
      <c r="L391" s="13">
        <v>14900</v>
      </c>
      <c r="M391" s="13">
        <f>L391/(1+J391)</f>
        <v>12822.719449225475</v>
      </c>
      <c r="N391" s="13">
        <v>6.16</v>
      </c>
      <c r="O391" s="19">
        <f>N391*2.54/2</f>
        <v>7.8232</v>
      </c>
      <c r="P391" s="20">
        <f>3.1416*O391*O391*H391*30.48</f>
        <v>9376.801012401374</v>
      </c>
      <c r="Q391" s="16">
        <f>M391/P391</f>
        <v>1.3674940347210813</v>
      </c>
      <c r="R391" s="16">
        <f>H391/C391</f>
        <v>0.1951219512195139</v>
      </c>
      <c r="S391" s="16">
        <f>Q391*R391</f>
        <v>0.26682810433582305</v>
      </c>
      <c r="T391" s="17"/>
    </row>
    <row r="392" spans="1:20" ht="11.25">
      <c r="A392" s="18"/>
      <c r="B392" s="12"/>
      <c r="C392" s="14"/>
      <c r="D392" s="73"/>
      <c r="E392" s="73"/>
      <c r="F392" s="13"/>
      <c r="G392" s="13"/>
      <c r="H392" s="13"/>
      <c r="I392" s="16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7"/>
    </row>
    <row r="393" spans="1:20" ht="11.25">
      <c r="A393" s="11"/>
      <c r="B393" s="12" t="s">
        <v>28</v>
      </c>
      <c r="C393" s="13"/>
      <c r="D393" s="73">
        <v>618.5</v>
      </c>
      <c r="E393" s="73">
        <v>620</v>
      </c>
      <c r="F393" s="14">
        <v>618.5</v>
      </c>
      <c r="G393" s="14">
        <v>620</v>
      </c>
      <c r="H393" s="15">
        <f>G393-F393</f>
        <v>1.5</v>
      </c>
      <c r="I393" s="16">
        <f>H393/H394</f>
        <v>0.75</v>
      </c>
      <c r="J393" s="16"/>
      <c r="K393" s="13">
        <v>0.188</v>
      </c>
      <c r="L393" s="13"/>
      <c r="M393" s="13"/>
      <c r="N393" s="13"/>
      <c r="O393" s="13"/>
      <c r="P393" s="13"/>
      <c r="Q393" s="13"/>
      <c r="R393" s="13"/>
      <c r="S393" s="13"/>
      <c r="T393" s="17"/>
    </row>
    <row r="394" spans="1:20" ht="11.25">
      <c r="A394" s="18">
        <v>23</v>
      </c>
      <c r="B394" s="12" t="s">
        <v>23</v>
      </c>
      <c r="C394" s="14">
        <v>8.200000000000045</v>
      </c>
      <c r="D394" s="73">
        <v>618.5</v>
      </c>
      <c r="E394" s="73">
        <v>620.5</v>
      </c>
      <c r="F394" s="13"/>
      <c r="G394" s="13"/>
      <c r="H394" s="15">
        <f>E394-D394</f>
        <v>2</v>
      </c>
      <c r="I394" s="16"/>
      <c r="J394" s="16">
        <f>I393*K393+I395*K395</f>
        <v>0.1995</v>
      </c>
      <c r="K394" s="13"/>
      <c r="L394" s="13">
        <v>23750</v>
      </c>
      <c r="M394" s="13">
        <f>L394/(1+J394)</f>
        <v>19799.91663192997</v>
      </c>
      <c r="N394" s="13">
        <v>6.16</v>
      </c>
      <c r="O394" s="19">
        <f>N394*2.54/2</f>
        <v>7.8232</v>
      </c>
      <c r="P394" s="20">
        <f>3.1416*O394*O394*H394*30.48</f>
        <v>11721.001265501553</v>
      </c>
      <c r="Q394" s="16">
        <f>M394/P394</f>
        <v>1.6892683639756192</v>
      </c>
      <c r="R394" s="16">
        <f>H394/C394</f>
        <v>0.24390243902438888</v>
      </c>
      <c r="S394" s="16">
        <f>Q394*R394</f>
        <v>0.4120166741403926</v>
      </c>
      <c r="T394" s="17"/>
    </row>
    <row r="395" spans="1:20" ht="11.25">
      <c r="A395" s="11"/>
      <c r="B395" s="12" t="s">
        <v>28</v>
      </c>
      <c r="C395" s="13"/>
      <c r="D395" s="73">
        <v>620</v>
      </c>
      <c r="E395" s="73">
        <v>621.1</v>
      </c>
      <c r="F395" s="14">
        <v>620</v>
      </c>
      <c r="G395" s="14">
        <v>620.5</v>
      </c>
      <c r="H395" s="15">
        <f>G395-F395</f>
        <v>0.5</v>
      </c>
      <c r="I395" s="16">
        <f>H395/H394</f>
        <v>0.25</v>
      </c>
      <c r="J395" s="16"/>
      <c r="K395" s="13">
        <v>0.23399999999999999</v>
      </c>
      <c r="L395" s="13"/>
      <c r="M395" s="13"/>
      <c r="N395" s="13"/>
      <c r="O395" s="13"/>
      <c r="P395" s="13"/>
      <c r="Q395" s="13"/>
      <c r="R395" s="13"/>
      <c r="S395" s="13"/>
      <c r="T395" s="17"/>
    </row>
    <row r="396" spans="1:20" ht="11.25">
      <c r="A396" s="11"/>
      <c r="B396" s="12"/>
      <c r="C396" s="13"/>
      <c r="D396" s="73"/>
      <c r="E396" s="73"/>
      <c r="F396" s="13"/>
      <c r="G396" s="13"/>
      <c r="H396" s="13"/>
      <c r="I396" s="16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7"/>
    </row>
    <row r="397" spans="1:20" ht="11.25">
      <c r="A397" s="11"/>
      <c r="B397" s="12" t="s">
        <v>28</v>
      </c>
      <c r="C397" s="13"/>
      <c r="D397" s="73">
        <v>620</v>
      </c>
      <c r="E397" s="73">
        <v>621.1</v>
      </c>
      <c r="F397" s="14">
        <v>620.5</v>
      </c>
      <c r="G397" s="14">
        <v>621.1</v>
      </c>
      <c r="H397" s="15">
        <f>G397-F397</f>
        <v>0.6000000000000227</v>
      </c>
      <c r="I397" s="16">
        <f>H397/H398</f>
        <v>0.3750000000000089</v>
      </c>
      <c r="J397" s="16"/>
      <c r="K397" s="13">
        <v>0.23399999999999999</v>
      </c>
      <c r="L397" s="13"/>
      <c r="M397" s="13"/>
      <c r="N397" s="13"/>
      <c r="O397" s="19"/>
      <c r="P397" s="20"/>
      <c r="Q397" s="16"/>
      <c r="R397" s="16"/>
      <c r="S397" s="16"/>
      <c r="T397" s="17"/>
    </row>
    <row r="398" spans="1:20" ht="11.25">
      <c r="A398" s="18">
        <v>23</v>
      </c>
      <c r="B398" s="12" t="s">
        <v>23</v>
      </c>
      <c r="C398" s="14">
        <v>8.200000000000045</v>
      </c>
      <c r="D398" s="73">
        <v>620.5</v>
      </c>
      <c r="E398" s="73">
        <v>622.1</v>
      </c>
      <c r="F398" s="13"/>
      <c r="G398" s="13"/>
      <c r="H398" s="15">
        <f>E398-D398</f>
        <v>1.6000000000000227</v>
      </c>
      <c r="I398" s="16"/>
      <c r="J398" s="16">
        <f>I397*K397+I399*K399</f>
        <v>0.18275000000000072</v>
      </c>
      <c r="K398" s="13"/>
      <c r="L398" s="13">
        <v>15450</v>
      </c>
      <c r="M398" s="13">
        <f>L398/(1+J398)</f>
        <v>13062.777425491433</v>
      </c>
      <c r="N398" s="13">
        <v>6.16</v>
      </c>
      <c r="O398" s="19">
        <f>N398*2.54/2</f>
        <v>7.8232</v>
      </c>
      <c r="P398" s="20">
        <f>3.1416*O398*O398*H398*30.48</f>
        <v>9376.801012401374</v>
      </c>
      <c r="Q398" s="16">
        <f>M398/P398</f>
        <v>1.3930953006483913</v>
      </c>
      <c r="R398" s="16">
        <f>H398/C398</f>
        <v>0.1951219512195139</v>
      </c>
      <c r="S398" s="16">
        <f>Q398*R398</f>
        <v>0.27182347329724943</v>
      </c>
      <c r="T398" s="17"/>
    </row>
    <row r="399" spans="1:20" ht="11.25">
      <c r="A399" s="11"/>
      <c r="B399" s="12" t="s">
        <v>28</v>
      </c>
      <c r="C399" s="13"/>
      <c r="D399" s="73">
        <v>621.1</v>
      </c>
      <c r="E399" s="73">
        <v>623</v>
      </c>
      <c r="F399" s="14">
        <v>621.1</v>
      </c>
      <c r="G399" s="14">
        <v>622.1</v>
      </c>
      <c r="H399" s="15">
        <f>G399-F399</f>
        <v>1</v>
      </c>
      <c r="I399" s="16">
        <f>H399/H398</f>
        <v>0.6249999999999911</v>
      </c>
      <c r="J399" s="16"/>
      <c r="K399" s="13">
        <v>0.152</v>
      </c>
      <c r="L399" s="13"/>
      <c r="M399" s="13"/>
      <c r="N399" s="13"/>
      <c r="O399" s="13"/>
      <c r="P399" s="13"/>
      <c r="Q399" s="13"/>
      <c r="R399" s="13"/>
      <c r="S399" s="13"/>
      <c r="T399" s="17"/>
    </row>
    <row r="400" spans="1:20" ht="11.25">
      <c r="A400" s="11"/>
      <c r="B400" s="12"/>
      <c r="C400" s="13"/>
      <c r="D400" s="73"/>
      <c r="E400" s="73"/>
      <c r="F400" s="13"/>
      <c r="G400" s="13"/>
      <c r="H400" s="13"/>
      <c r="I400" s="16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7"/>
    </row>
    <row r="401" spans="1:20" ht="11.25">
      <c r="A401" s="11"/>
      <c r="B401" s="12" t="s">
        <v>28</v>
      </c>
      <c r="C401" s="13"/>
      <c r="D401" s="73">
        <v>621.1</v>
      </c>
      <c r="E401" s="73">
        <v>623</v>
      </c>
      <c r="F401" s="14">
        <v>621.1</v>
      </c>
      <c r="G401" s="14">
        <v>623</v>
      </c>
      <c r="H401" s="15">
        <f>G401-F401</f>
        <v>1.8999999999999773</v>
      </c>
      <c r="I401" s="16">
        <f>H401/H402</f>
        <v>1.187499999999969</v>
      </c>
      <c r="J401" s="16"/>
      <c r="K401" s="13">
        <v>0.152</v>
      </c>
      <c r="L401" s="13"/>
      <c r="M401" s="13"/>
      <c r="N401" s="13"/>
      <c r="O401" s="13"/>
      <c r="P401" s="13"/>
      <c r="Q401" s="13"/>
      <c r="R401" s="13"/>
      <c r="S401" s="13"/>
      <c r="T401" s="17"/>
    </row>
    <row r="402" spans="1:20" ht="11.25">
      <c r="A402" s="18">
        <v>23</v>
      </c>
      <c r="B402" s="12" t="s">
        <v>23</v>
      </c>
      <c r="C402" s="14">
        <v>8.200000000000045</v>
      </c>
      <c r="D402" s="73">
        <v>622.1</v>
      </c>
      <c r="E402" s="73">
        <v>623.7</v>
      </c>
      <c r="F402" s="13"/>
      <c r="G402" s="13"/>
      <c r="H402" s="15">
        <f>E402-D402</f>
        <v>1.6000000000000227</v>
      </c>
      <c r="I402" s="16"/>
      <c r="J402" s="16">
        <f>I401*K401+I403*K403</f>
        <v>0.23562499999999809</v>
      </c>
      <c r="K402" s="13"/>
      <c r="L402" s="13">
        <v>15900</v>
      </c>
      <c r="M402" s="13">
        <f>L402/(1+J402)</f>
        <v>12867.981790591826</v>
      </c>
      <c r="N402" s="13">
        <v>6.16</v>
      </c>
      <c r="O402" s="19">
        <f>N402*2.54/2</f>
        <v>7.8232</v>
      </c>
      <c r="P402" s="20">
        <f>3.1416*O402*O402*H402*30.48</f>
        <v>9376.801012401374</v>
      </c>
      <c r="Q402" s="16">
        <f>M402/P402</f>
        <v>1.372321090484181</v>
      </c>
      <c r="R402" s="16">
        <f>H402/C402</f>
        <v>0.1951219512195139</v>
      </c>
      <c r="S402" s="16">
        <f>Q402*R402</f>
        <v>0.26776996887496446</v>
      </c>
      <c r="T402" s="17"/>
    </row>
    <row r="403" spans="1:20" ht="12" thickBot="1">
      <c r="A403" s="11"/>
      <c r="B403" s="12" t="s">
        <v>28</v>
      </c>
      <c r="C403" s="13"/>
      <c r="D403" s="73">
        <v>623</v>
      </c>
      <c r="E403" s="73">
        <v>623.7</v>
      </c>
      <c r="F403" s="14">
        <v>623</v>
      </c>
      <c r="G403" s="14">
        <v>623.7</v>
      </c>
      <c r="H403" s="15">
        <f>G403-F403</f>
        <v>0.7000000000000455</v>
      </c>
      <c r="I403" s="16">
        <f>H403/H402</f>
        <v>0.4375000000000222</v>
      </c>
      <c r="J403" s="16"/>
      <c r="K403" s="13">
        <v>0.126</v>
      </c>
      <c r="L403" s="13"/>
      <c r="M403" s="13"/>
      <c r="N403" s="13"/>
      <c r="O403" s="13"/>
      <c r="P403" s="13"/>
      <c r="Q403" s="13"/>
      <c r="R403" s="13"/>
      <c r="S403" s="68"/>
      <c r="T403" s="17"/>
    </row>
    <row r="404" spans="1:20" ht="12" thickBot="1">
      <c r="A404" s="11"/>
      <c r="B404" s="12"/>
      <c r="C404" s="13"/>
      <c r="D404" s="73"/>
      <c r="E404" s="73"/>
      <c r="F404" s="13"/>
      <c r="G404" s="13"/>
      <c r="H404" s="13"/>
      <c r="I404" s="16"/>
      <c r="J404" s="16"/>
      <c r="K404" s="13"/>
      <c r="L404" s="13"/>
      <c r="M404" s="13"/>
      <c r="N404" s="13"/>
      <c r="O404" s="13"/>
      <c r="P404" s="13"/>
      <c r="Q404" s="13"/>
      <c r="R404" s="62"/>
      <c r="S404" s="65">
        <f>SUM(S388:S402)</f>
        <v>1.4807893433678798</v>
      </c>
      <c r="T404" s="66">
        <v>1.5</v>
      </c>
    </row>
    <row r="405" spans="1:20" ht="11.25">
      <c r="A405" s="46"/>
      <c r="B405" s="47"/>
      <c r="C405" s="48"/>
      <c r="D405" s="74"/>
      <c r="E405" s="74"/>
      <c r="F405" s="48"/>
      <c r="G405" s="48"/>
      <c r="H405" s="49"/>
      <c r="I405" s="50"/>
      <c r="J405" s="50"/>
      <c r="K405" s="48"/>
      <c r="L405" s="48"/>
      <c r="M405" s="48"/>
      <c r="N405" s="48"/>
      <c r="O405" s="48"/>
      <c r="P405" s="48"/>
      <c r="Q405" s="48"/>
      <c r="R405" s="48"/>
      <c r="S405" s="59"/>
      <c r="T405" s="51"/>
    </row>
    <row r="406" spans="1:20" ht="11.25">
      <c r="A406" s="18"/>
      <c r="B406" s="12"/>
      <c r="C406" s="12"/>
      <c r="D406" s="73"/>
      <c r="E406" s="73"/>
      <c r="F406" s="13"/>
      <c r="G406" s="13"/>
      <c r="H406" s="13"/>
      <c r="I406" s="16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7"/>
    </row>
    <row r="407" spans="1:20" ht="11.25">
      <c r="A407" s="11"/>
      <c r="B407" s="12" t="s">
        <v>28</v>
      </c>
      <c r="C407" s="13"/>
      <c r="D407" s="73">
        <v>625.2</v>
      </c>
      <c r="E407" s="73">
        <v>629.1</v>
      </c>
      <c r="F407" s="14">
        <v>625.2</v>
      </c>
      <c r="G407" s="14">
        <v>626.7</v>
      </c>
      <c r="H407" s="15">
        <f>G407-F407</f>
        <v>1.5</v>
      </c>
      <c r="I407" s="16">
        <f>H407/H408</f>
        <v>1</v>
      </c>
      <c r="J407" s="16"/>
      <c r="K407" s="13">
        <v>0.7060000000000001</v>
      </c>
      <c r="L407" s="13"/>
      <c r="M407" s="13"/>
      <c r="N407" s="13"/>
      <c r="O407" s="13"/>
      <c r="P407" s="13"/>
      <c r="Q407" s="13"/>
      <c r="R407" s="13"/>
      <c r="S407" s="13"/>
      <c r="T407" s="17"/>
    </row>
    <row r="408" spans="1:20" ht="11.25">
      <c r="A408" s="18">
        <v>24</v>
      </c>
      <c r="B408" s="12" t="s">
        <v>23</v>
      </c>
      <c r="C408" s="14">
        <v>6.699999999999932</v>
      </c>
      <c r="D408" s="73">
        <v>625.2</v>
      </c>
      <c r="E408" s="73">
        <v>626.7</v>
      </c>
      <c r="F408" s="13"/>
      <c r="G408" s="13"/>
      <c r="H408" s="15">
        <f>E408-D408</f>
        <v>1.5</v>
      </c>
      <c r="I408" s="16"/>
      <c r="J408" s="16">
        <f>I407*K407</f>
        <v>0.7060000000000001</v>
      </c>
      <c r="K408" s="13"/>
      <c r="L408" s="13">
        <v>7450</v>
      </c>
      <c r="M408" s="13">
        <f>L408/(1+J408)</f>
        <v>4366.94021101993</v>
      </c>
      <c r="N408" s="13">
        <v>4.5</v>
      </c>
      <c r="O408" s="19">
        <f>N408*2.54/2</f>
        <v>5.715</v>
      </c>
      <c r="P408" s="20">
        <f>3.1416*O408*O408*H408*30.48</f>
        <v>4691.2608239112</v>
      </c>
      <c r="Q408" s="16">
        <f>M408/P408</f>
        <v>0.9308670685632702</v>
      </c>
      <c r="R408" s="16">
        <f>H408/C408</f>
        <v>0.22388059701492766</v>
      </c>
      <c r="S408" s="16">
        <f>Q408*R408</f>
        <v>0.20840307505148054</v>
      </c>
      <c r="T408" s="17"/>
    </row>
    <row r="409" spans="1:20" ht="11.25">
      <c r="A409" s="18"/>
      <c r="B409" s="12"/>
      <c r="C409" s="14"/>
      <c r="D409" s="73"/>
      <c r="E409" s="73"/>
      <c r="F409" s="13"/>
      <c r="G409" s="13"/>
      <c r="H409" s="13"/>
      <c r="I409" s="16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7"/>
    </row>
    <row r="410" spans="1:20" ht="11.25">
      <c r="A410" s="11"/>
      <c r="B410" s="12" t="s">
        <v>28</v>
      </c>
      <c r="C410" s="13"/>
      <c r="D410" s="73">
        <v>625.2</v>
      </c>
      <c r="E410" s="73">
        <v>629.1</v>
      </c>
      <c r="F410" s="14">
        <v>626.7</v>
      </c>
      <c r="G410" s="14">
        <v>628.4</v>
      </c>
      <c r="H410" s="15">
        <f>G410-F410</f>
        <v>1.6999999999999318</v>
      </c>
      <c r="I410" s="16">
        <f>H410/H411</f>
        <v>1</v>
      </c>
      <c r="J410" s="16"/>
      <c r="K410" s="13">
        <v>0.7060000000000001</v>
      </c>
      <c r="L410" s="13"/>
      <c r="M410" s="13"/>
      <c r="N410" s="13"/>
      <c r="O410" s="13"/>
      <c r="P410" s="13"/>
      <c r="Q410" s="13"/>
      <c r="R410" s="13"/>
      <c r="S410" s="13"/>
      <c r="T410" s="17"/>
    </row>
    <row r="411" spans="1:20" ht="11.25">
      <c r="A411" s="18">
        <v>24</v>
      </c>
      <c r="B411" s="12" t="s">
        <v>23</v>
      </c>
      <c r="C411" s="14">
        <v>6.699999999999932</v>
      </c>
      <c r="D411" s="73">
        <v>626.7</v>
      </c>
      <c r="E411" s="73">
        <v>628.4</v>
      </c>
      <c r="F411" s="13"/>
      <c r="G411" s="13"/>
      <c r="H411" s="15">
        <f>E411-D411</f>
        <v>1.6999999999999318</v>
      </c>
      <c r="I411" s="16"/>
      <c r="J411" s="16">
        <f>I410*K410</f>
        <v>0.7060000000000001</v>
      </c>
      <c r="K411" s="13"/>
      <c r="L411" s="13">
        <v>8600</v>
      </c>
      <c r="M411" s="13">
        <f>L411/(1+J411)</f>
        <v>5041.031652989449</v>
      </c>
      <c r="N411" s="13">
        <v>4.5</v>
      </c>
      <c r="O411" s="19">
        <f>N411*2.54/2</f>
        <v>5.715</v>
      </c>
      <c r="P411" s="20">
        <f>3.1416*O411*O411*H411*30.48</f>
        <v>5316.762267099146</v>
      </c>
      <c r="Q411" s="16">
        <f>M411/P411</f>
        <v>0.9481393750072378</v>
      </c>
      <c r="R411" s="16">
        <f>H411/C411</f>
        <v>0.2537313432835745</v>
      </c>
      <c r="S411" s="16">
        <f>Q411*R411</f>
        <v>0.24057267724063522</v>
      </c>
      <c r="T411" s="17"/>
    </row>
    <row r="412" spans="1:20" ht="11.25">
      <c r="A412" s="18"/>
      <c r="B412" s="12"/>
      <c r="C412" s="14"/>
      <c r="D412" s="73"/>
      <c r="E412" s="73"/>
      <c r="F412" s="13"/>
      <c r="G412" s="13"/>
      <c r="H412" s="13"/>
      <c r="I412" s="16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7"/>
    </row>
    <row r="413" spans="1:20" ht="11.25">
      <c r="A413" s="11"/>
      <c r="B413" s="12" t="s">
        <v>28</v>
      </c>
      <c r="C413" s="13"/>
      <c r="D413" s="76">
        <v>629.7</v>
      </c>
      <c r="E413" s="76">
        <v>631</v>
      </c>
      <c r="F413" s="14">
        <v>628.4</v>
      </c>
      <c r="G413" s="14">
        <v>630.2</v>
      </c>
      <c r="H413" s="15">
        <f>G413-F413</f>
        <v>1.8000000000000682</v>
      </c>
      <c r="I413" s="16">
        <f>H413/H414</f>
        <v>1</v>
      </c>
      <c r="J413" s="16"/>
      <c r="K413" s="13">
        <v>0.6970000000000001</v>
      </c>
      <c r="L413" s="13"/>
      <c r="M413" s="13"/>
      <c r="N413" s="13"/>
      <c r="O413" s="13"/>
      <c r="P413" s="13"/>
      <c r="Q413" s="13"/>
      <c r="R413" s="13"/>
      <c r="S413" s="13"/>
      <c r="T413" s="17"/>
    </row>
    <row r="414" spans="1:20" ht="11.25">
      <c r="A414" s="18">
        <v>24</v>
      </c>
      <c r="B414" s="12" t="s">
        <v>23</v>
      </c>
      <c r="C414" s="14">
        <v>6.699999999999932</v>
      </c>
      <c r="D414" s="73">
        <v>628.4</v>
      </c>
      <c r="E414" s="73">
        <v>630.2</v>
      </c>
      <c r="F414" s="13"/>
      <c r="G414" s="13"/>
      <c r="H414" s="15">
        <f>E414-D414</f>
        <v>1.8000000000000682</v>
      </c>
      <c r="I414" s="16"/>
      <c r="J414" s="16">
        <f>I413*K413</f>
        <v>0.6970000000000001</v>
      </c>
      <c r="K414" s="13"/>
      <c r="L414" s="13">
        <v>8850</v>
      </c>
      <c r="M414" s="13">
        <f>L414/(1+J414)</f>
        <v>5215.085444902769</v>
      </c>
      <c r="N414" s="13">
        <v>4.5</v>
      </c>
      <c r="O414" s="19">
        <f>N414*2.54/2</f>
        <v>5.715</v>
      </c>
      <c r="P414" s="20">
        <f>3.1416*O414*O414*H414*30.48</f>
        <v>5629.512988693653</v>
      </c>
      <c r="Q414" s="16">
        <f>M414/P414</f>
        <v>0.926383055759313</v>
      </c>
      <c r="R414" s="16">
        <f>H414/C414</f>
        <v>0.2686567164179234</v>
      </c>
      <c r="S414" s="16">
        <f>Q414*R414</f>
        <v>0.24887902990549907</v>
      </c>
      <c r="T414" s="17"/>
    </row>
    <row r="415" spans="1:20" ht="11.25">
      <c r="A415" s="18"/>
      <c r="B415" s="12"/>
      <c r="C415" s="14"/>
      <c r="D415" s="73"/>
      <c r="E415" s="73"/>
      <c r="F415" s="13"/>
      <c r="G415" s="13"/>
      <c r="H415" s="13"/>
      <c r="I415" s="16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7"/>
    </row>
    <row r="416" spans="1:20" ht="11.25">
      <c r="A416" s="11"/>
      <c r="B416" s="12" t="s">
        <v>28</v>
      </c>
      <c r="C416" s="13"/>
      <c r="D416" s="76">
        <v>629.7</v>
      </c>
      <c r="E416" s="76">
        <v>631</v>
      </c>
      <c r="F416" s="14">
        <v>630.2</v>
      </c>
      <c r="G416" s="14">
        <v>631.9</v>
      </c>
      <c r="H416" s="15">
        <f>G416-F416</f>
        <v>1.6999999999999318</v>
      </c>
      <c r="I416" s="16">
        <f>H416/H417</f>
        <v>1</v>
      </c>
      <c r="J416" s="16"/>
      <c r="K416" s="13">
        <v>0.6970000000000001</v>
      </c>
      <c r="L416" s="13"/>
      <c r="M416" s="13"/>
      <c r="N416" s="13"/>
      <c r="O416" s="13"/>
      <c r="P416" s="13"/>
      <c r="Q416" s="13"/>
      <c r="R416" s="13"/>
      <c r="S416" s="13"/>
      <c r="T416" s="17"/>
    </row>
    <row r="417" spans="1:20" ht="12" thickBot="1">
      <c r="A417" s="18">
        <v>24</v>
      </c>
      <c r="B417" s="12" t="s">
        <v>23</v>
      </c>
      <c r="C417" s="14">
        <v>6.699999999999932</v>
      </c>
      <c r="D417" s="73">
        <v>630.2</v>
      </c>
      <c r="E417" s="73">
        <v>631.9</v>
      </c>
      <c r="F417" s="13"/>
      <c r="G417" s="13"/>
      <c r="H417" s="15">
        <f>E417-D417</f>
        <v>1.6999999999999318</v>
      </c>
      <c r="I417" s="16"/>
      <c r="J417" s="16">
        <f>I416*K416</f>
        <v>0.6970000000000001</v>
      </c>
      <c r="K417" s="13"/>
      <c r="L417" s="13">
        <v>8150</v>
      </c>
      <c r="M417" s="13">
        <f>L417/(1+J417)</f>
        <v>4802.592810842663</v>
      </c>
      <c r="N417" s="13">
        <v>4.5</v>
      </c>
      <c r="O417" s="19">
        <f>N417*2.54/2</f>
        <v>5.715</v>
      </c>
      <c r="P417" s="20">
        <f>3.1416*O417*O417*H417*30.48</f>
        <v>5316.762267099146</v>
      </c>
      <c r="Q417" s="16">
        <f>M417/P417</f>
        <v>0.9032927502818334</v>
      </c>
      <c r="R417" s="16">
        <f>H417/C417</f>
        <v>0.2537313432835745</v>
      </c>
      <c r="S417" s="64">
        <f>Q417*R417</f>
        <v>0.229193682907324</v>
      </c>
      <c r="T417" s="17"/>
    </row>
    <row r="418" spans="1:20" ht="12" thickBot="1">
      <c r="A418" s="18"/>
      <c r="B418" s="12"/>
      <c r="C418" s="14"/>
      <c r="D418" s="73"/>
      <c r="E418" s="73"/>
      <c r="F418" s="13"/>
      <c r="G418" s="13"/>
      <c r="H418" s="13"/>
      <c r="I418" s="16"/>
      <c r="J418" s="16"/>
      <c r="K418" s="13"/>
      <c r="L418" s="13"/>
      <c r="M418" s="13"/>
      <c r="N418" s="13"/>
      <c r="O418" s="13"/>
      <c r="P418" s="13"/>
      <c r="Q418" s="13"/>
      <c r="R418" s="62"/>
      <c r="S418" s="65">
        <f>SUM(S408:S417)</f>
        <v>0.9270484651049388</v>
      </c>
      <c r="T418" s="66">
        <v>0.2</v>
      </c>
    </row>
    <row r="419" spans="1:20" ht="11.25">
      <c r="A419" s="46"/>
      <c r="B419" s="47"/>
      <c r="C419" s="48"/>
      <c r="D419" s="74"/>
      <c r="E419" s="74"/>
      <c r="F419" s="48"/>
      <c r="G419" s="48"/>
      <c r="H419" s="49"/>
      <c r="I419" s="50"/>
      <c r="J419" s="50"/>
      <c r="K419" s="48"/>
      <c r="L419" s="48"/>
      <c r="M419" s="48"/>
      <c r="N419" s="48"/>
      <c r="O419" s="48"/>
      <c r="P419" s="48"/>
      <c r="Q419" s="48"/>
      <c r="R419" s="48"/>
      <c r="S419" s="59"/>
      <c r="T419" s="51"/>
    </row>
    <row r="420" spans="1:20" ht="11.25">
      <c r="A420" s="18"/>
      <c r="B420" s="12"/>
      <c r="C420" s="12"/>
      <c r="D420" s="73"/>
      <c r="E420" s="73"/>
      <c r="F420" s="13"/>
      <c r="G420" s="13"/>
      <c r="H420" s="13"/>
      <c r="I420" s="16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7"/>
    </row>
    <row r="421" spans="1:20" ht="11.25">
      <c r="A421" s="11"/>
      <c r="B421" s="12" t="s">
        <v>28</v>
      </c>
      <c r="C421" s="13"/>
      <c r="D421" s="73">
        <v>632.1</v>
      </c>
      <c r="E421" s="73">
        <v>634.1</v>
      </c>
      <c r="F421" s="14">
        <v>632.1</v>
      </c>
      <c r="G421" s="14">
        <v>632.7</v>
      </c>
      <c r="H421" s="15">
        <f>G421-F421</f>
        <v>0.6000000000000227</v>
      </c>
      <c r="I421" s="16">
        <f>H421/H422</f>
        <v>1</v>
      </c>
      <c r="J421" s="16"/>
      <c r="K421" s="13">
        <v>0.165</v>
      </c>
      <c r="L421" s="13"/>
      <c r="M421" s="13"/>
      <c r="N421" s="13"/>
      <c r="O421" s="13"/>
      <c r="P421" s="13"/>
      <c r="Q421" s="13"/>
      <c r="R421" s="13"/>
      <c r="S421" s="13"/>
      <c r="T421" s="17"/>
    </row>
    <row r="422" spans="1:20" ht="11.25">
      <c r="A422" s="18">
        <v>25</v>
      </c>
      <c r="B422" s="12" t="s">
        <v>23</v>
      </c>
      <c r="C422" s="14">
        <v>3.699999999999932</v>
      </c>
      <c r="D422" s="73">
        <v>632.1</v>
      </c>
      <c r="E422" s="73">
        <v>632.7</v>
      </c>
      <c r="F422" s="13"/>
      <c r="G422" s="13"/>
      <c r="H422" s="15">
        <f>E422-D422</f>
        <v>0.6000000000000227</v>
      </c>
      <c r="I422" s="16"/>
      <c r="J422" s="16">
        <f>I421*K421</f>
        <v>0.165</v>
      </c>
      <c r="K422" s="13"/>
      <c r="L422" s="13">
        <v>3400</v>
      </c>
      <c r="M422" s="13">
        <f>L422/(1+J422)</f>
        <v>2918.4549356223174</v>
      </c>
      <c r="N422" s="13">
        <v>4.5</v>
      </c>
      <c r="O422" s="19">
        <f>N422*2.54/2</f>
        <v>5.715</v>
      </c>
      <c r="P422" s="20">
        <f>3.1416*O422*O422*H422*30.48</f>
        <v>1876.504329564551</v>
      </c>
      <c r="Q422" s="16">
        <f>M422/P422</f>
        <v>1.5552614985437068</v>
      </c>
      <c r="R422" s="16">
        <f>H422/C422</f>
        <v>0.1621621621621713</v>
      </c>
      <c r="S422" s="16">
        <f>Q422*R422</f>
        <v>0.2522045673314261</v>
      </c>
      <c r="T422" s="17"/>
    </row>
    <row r="423" spans="1:20" ht="11.25">
      <c r="A423" s="18"/>
      <c r="B423" s="12"/>
      <c r="C423" s="14"/>
      <c r="D423" s="73"/>
      <c r="E423" s="73"/>
      <c r="F423" s="13"/>
      <c r="G423" s="13"/>
      <c r="H423" s="13"/>
      <c r="I423" s="16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7"/>
    </row>
    <row r="424" spans="1:20" ht="11.25">
      <c r="A424" s="11"/>
      <c r="B424" s="12" t="s">
        <v>28</v>
      </c>
      <c r="C424" s="13"/>
      <c r="D424" s="73">
        <v>632.1</v>
      </c>
      <c r="E424" s="73">
        <v>634.1</v>
      </c>
      <c r="F424" s="14">
        <v>632.7</v>
      </c>
      <c r="G424" s="14">
        <v>634.1</v>
      </c>
      <c r="H424" s="15">
        <f>G424-F424</f>
        <v>1.3999999999999773</v>
      </c>
      <c r="I424" s="16">
        <f>H424/H425</f>
        <v>0.8750000000000355</v>
      </c>
      <c r="J424" s="16"/>
      <c r="K424" s="13">
        <v>0.165</v>
      </c>
      <c r="L424" s="13"/>
      <c r="M424" s="13"/>
      <c r="N424" s="13"/>
      <c r="O424" s="13"/>
      <c r="P424" s="13"/>
      <c r="Q424" s="13"/>
      <c r="R424" s="13"/>
      <c r="S424" s="13"/>
      <c r="T424" s="17"/>
    </row>
    <row r="425" spans="1:20" ht="11.25">
      <c r="A425" s="18">
        <v>25</v>
      </c>
      <c r="B425" s="12" t="s">
        <v>23</v>
      </c>
      <c r="C425" s="14">
        <v>3.699999999999932</v>
      </c>
      <c r="D425" s="73">
        <v>632.7</v>
      </c>
      <c r="E425" s="73">
        <v>634.3</v>
      </c>
      <c r="F425" s="13"/>
      <c r="G425" s="13"/>
      <c r="H425" s="15">
        <f>E425-D425</f>
        <v>1.599999999999909</v>
      </c>
      <c r="I425" s="16"/>
      <c r="J425" s="16">
        <f>I424*K424+I426*K426</f>
        <v>0.16524999999999992</v>
      </c>
      <c r="K425" s="13"/>
      <c r="L425" s="13">
        <v>8800</v>
      </c>
      <c r="M425" s="13">
        <f>L425/(1+J425)</f>
        <v>7552.027461918044</v>
      </c>
      <c r="N425" s="13">
        <v>4.5</v>
      </c>
      <c r="O425" s="19">
        <f>N425*2.54/2</f>
        <v>5.715</v>
      </c>
      <c r="P425" s="20">
        <f>3.1416*O425*O425*H425*30.48</f>
        <v>5004.011545504995</v>
      </c>
      <c r="Q425" s="16">
        <f>M425/P425</f>
        <v>1.5091946517793071</v>
      </c>
      <c r="R425" s="16">
        <f>H425/C425</f>
        <v>0.4324324324324158</v>
      </c>
      <c r="S425" s="16">
        <f>Q425*R425</f>
        <v>0.6526247142829186</v>
      </c>
      <c r="T425" s="17"/>
    </row>
    <row r="426" spans="1:20" ht="11.25">
      <c r="A426" s="11"/>
      <c r="B426" s="12" t="s">
        <v>28</v>
      </c>
      <c r="C426" s="13"/>
      <c r="D426" s="73">
        <v>634.1</v>
      </c>
      <c r="E426" s="73">
        <v>635.8</v>
      </c>
      <c r="F426" s="14">
        <v>634.1</v>
      </c>
      <c r="G426" s="14">
        <v>634.3</v>
      </c>
      <c r="H426" s="15">
        <f>G426-F426</f>
        <v>0.1999999999999318</v>
      </c>
      <c r="I426" s="16">
        <f>H426/H425</f>
        <v>0.12499999999996447</v>
      </c>
      <c r="J426" s="16"/>
      <c r="K426" s="13">
        <v>0.167</v>
      </c>
      <c r="L426" s="13"/>
      <c r="M426" s="13"/>
      <c r="N426" s="13"/>
      <c r="O426" s="13"/>
      <c r="P426" s="13"/>
      <c r="Q426" s="13"/>
      <c r="R426" s="13"/>
      <c r="S426" s="13"/>
      <c r="T426" s="17"/>
    </row>
    <row r="427" spans="1:20" ht="11.25">
      <c r="A427" s="11"/>
      <c r="B427" s="12"/>
      <c r="C427" s="13"/>
      <c r="D427" s="73"/>
      <c r="E427" s="73"/>
      <c r="F427" s="13"/>
      <c r="G427" s="13"/>
      <c r="H427" s="13"/>
      <c r="I427" s="16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7"/>
    </row>
    <row r="428" spans="1:20" ht="11.25">
      <c r="A428" s="11"/>
      <c r="B428" s="12" t="s">
        <v>28</v>
      </c>
      <c r="C428" s="13"/>
      <c r="D428" s="73">
        <v>634.1</v>
      </c>
      <c r="E428" s="73">
        <v>635.8</v>
      </c>
      <c r="F428" s="14">
        <v>634.3</v>
      </c>
      <c r="G428" s="14">
        <v>635.8</v>
      </c>
      <c r="H428" s="15">
        <f>G428-F428</f>
        <v>1.5</v>
      </c>
      <c r="I428" s="16">
        <f>H428/H429</f>
        <v>1</v>
      </c>
      <c r="J428" s="16"/>
      <c r="K428" s="13">
        <v>0.167</v>
      </c>
      <c r="L428" s="13"/>
      <c r="M428" s="13"/>
      <c r="N428" s="13"/>
      <c r="O428" s="13"/>
      <c r="P428" s="13"/>
      <c r="Q428" s="13"/>
      <c r="R428" s="13"/>
      <c r="S428" s="13"/>
      <c r="T428" s="17"/>
    </row>
    <row r="429" spans="1:20" ht="12" thickBot="1">
      <c r="A429" s="18">
        <v>25</v>
      </c>
      <c r="B429" s="12" t="s">
        <v>23</v>
      </c>
      <c r="C429" s="14">
        <v>3.699999999999932</v>
      </c>
      <c r="D429" s="73">
        <v>634.3</v>
      </c>
      <c r="E429" s="73">
        <v>635.8</v>
      </c>
      <c r="F429" s="13"/>
      <c r="G429" s="13"/>
      <c r="H429" s="15">
        <f>E429-D429</f>
        <v>1.5</v>
      </c>
      <c r="I429" s="16"/>
      <c r="J429" s="16">
        <f>I428*K428</f>
        <v>0.167</v>
      </c>
      <c r="K429" s="13"/>
      <c r="L429" s="13">
        <v>8550</v>
      </c>
      <c r="M429" s="13">
        <f>L429/(1+J429)</f>
        <v>7326.478149100257</v>
      </c>
      <c r="N429" s="13">
        <v>4.5</v>
      </c>
      <c r="O429" s="19">
        <f>N429*2.54/2</f>
        <v>5.715</v>
      </c>
      <c r="P429" s="20">
        <f>3.1416*O429*O429*H429*30.48</f>
        <v>4691.2608239112</v>
      </c>
      <c r="Q429" s="16">
        <f>M429/P429</f>
        <v>1.5617290157386778</v>
      </c>
      <c r="R429" s="16">
        <f>H429/C429</f>
        <v>0.40540540540541287</v>
      </c>
      <c r="S429" s="64">
        <f>Q429*R429</f>
        <v>0.6331333847589351</v>
      </c>
      <c r="T429" s="17"/>
    </row>
    <row r="430" spans="1:20" ht="12" thickBot="1">
      <c r="A430" s="18"/>
      <c r="B430" s="12"/>
      <c r="C430" s="14"/>
      <c r="D430" s="73"/>
      <c r="E430" s="73"/>
      <c r="F430" s="13"/>
      <c r="G430" s="13"/>
      <c r="H430" s="13"/>
      <c r="I430" s="16"/>
      <c r="J430" s="16"/>
      <c r="K430" s="13"/>
      <c r="L430" s="13"/>
      <c r="M430" s="13"/>
      <c r="N430" s="13"/>
      <c r="O430" s="13"/>
      <c r="P430" s="13"/>
      <c r="Q430" s="13"/>
      <c r="R430" s="62"/>
      <c r="S430" s="65">
        <f>SUM(S422:S429)</f>
        <v>1.5379626663732797</v>
      </c>
      <c r="T430" s="66">
        <v>0.3</v>
      </c>
    </row>
    <row r="431" spans="1:20" ht="11.25">
      <c r="A431" s="46"/>
      <c r="B431" s="47"/>
      <c r="C431" s="48"/>
      <c r="D431" s="74"/>
      <c r="E431" s="74"/>
      <c r="F431" s="48"/>
      <c r="G431" s="48"/>
      <c r="H431" s="49"/>
      <c r="I431" s="50"/>
      <c r="J431" s="50"/>
      <c r="K431" s="48"/>
      <c r="L431" s="48"/>
      <c r="M431" s="48"/>
      <c r="N431" s="48"/>
      <c r="O431" s="48"/>
      <c r="P431" s="48"/>
      <c r="Q431" s="48"/>
      <c r="R431" s="48"/>
      <c r="S431" s="59"/>
      <c r="T431" s="51"/>
    </row>
    <row r="432" spans="1:20" ht="11.25">
      <c r="A432" s="18"/>
      <c r="B432" s="12"/>
      <c r="C432" s="12"/>
      <c r="D432" s="73"/>
      <c r="E432" s="73"/>
      <c r="F432" s="13"/>
      <c r="G432" s="13"/>
      <c r="H432" s="13"/>
      <c r="I432" s="16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7"/>
    </row>
    <row r="433" spans="1:20" ht="11.25">
      <c r="A433" s="11"/>
      <c r="B433" s="12" t="s">
        <v>28</v>
      </c>
      <c r="C433" s="13"/>
      <c r="D433" s="73">
        <v>636.1</v>
      </c>
      <c r="E433" s="73">
        <v>637.7</v>
      </c>
      <c r="F433" s="14">
        <v>636.1</v>
      </c>
      <c r="G433" s="14">
        <v>636.7</v>
      </c>
      <c r="H433" s="15">
        <f>G433-F433</f>
        <v>0.6000000000000227</v>
      </c>
      <c r="I433" s="16">
        <f>H433/H434</f>
        <v>1</v>
      </c>
      <c r="J433" s="16"/>
      <c r="K433" s="13">
        <v>0.06899999999999999</v>
      </c>
      <c r="L433" s="13"/>
      <c r="M433" s="13"/>
      <c r="N433" s="13"/>
      <c r="O433" s="13"/>
      <c r="P433" s="13"/>
      <c r="Q433" s="13"/>
      <c r="R433" s="13"/>
      <c r="S433" s="13"/>
      <c r="T433" s="17"/>
    </row>
    <row r="434" spans="1:20" ht="11.25">
      <c r="A434" s="18">
        <v>26</v>
      </c>
      <c r="B434" s="12" t="s">
        <v>23</v>
      </c>
      <c r="C434" s="14">
        <v>5.199999999999932</v>
      </c>
      <c r="D434" s="73">
        <v>636.1</v>
      </c>
      <c r="E434" s="73">
        <v>636.7</v>
      </c>
      <c r="F434" s="13"/>
      <c r="G434" s="13"/>
      <c r="H434" s="15">
        <f>E434-D434</f>
        <v>0.6000000000000227</v>
      </c>
      <c r="I434" s="16"/>
      <c r="J434" s="16">
        <f>I433*K433</f>
        <v>0.06899999999999999</v>
      </c>
      <c r="K434" s="13"/>
      <c r="L434" s="13">
        <v>5050</v>
      </c>
      <c r="M434" s="13">
        <f>L434/(1+J434)</f>
        <v>4724.041159962582</v>
      </c>
      <c r="N434" s="13">
        <v>4.5</v>
      </c>
      <c r="O434" s="19">
        <f>N434*2.54/2</f>
        <v>5.715</v>
      </c>
      <c r="P434" s="20">
        <f>3.1416*O434*O434*H434*30.48</f>
        <v>1876.504329564551</v>
      </c>
      <c r="Q434" s="16">
        <f>M434/P434</f>
        <v>2.5174688304922865</v>
      </c>
      <c r="R434" s="16">
        <f>H434/C434</f>
        <v>0.11538461538462128</v>
      </c>
      <c r="S434" s="16">
        <f>Q434*R434</f>
        <v>0.2904771727491248</v>
      </c>
      <c r="T434" s="17"/>
    </row>
    <row r="435" spans="1:20" ht="11.25">
      <c r="A435" s="18"/>
      <c r="B435" s="12"/>
      <c r="C435" s="14"/>
      <c r="D435" s="73"/>
      <c r="E435" s="73"/>
      <c r="F435" s="13"/>
      <c r="G435" s="13"/>
      <c r="H435" s="13"/>
      <c r="I435" s="16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7"/>
    </row>
    <row r="436" spans="1:20" ht="11.25">
      <c r="A436" s="11"/>
      <c r="B436" s="12" t="s">
        <v>28</v>
      </c>
      <c r="C436" s="13"/>
      <c r="D436" s="73">
        <v>636.1</v>
      </c>
      <c r="E436" s="73">
        <v>637.7</v>
      </c>
      <c r="F436" s="14">
        <v>636.7</v>
      </c>
      <c r="G436" s="14">
        <v>637.7</v>
      </c>
      <c r="H436" s="15">
        <f>G436-F436</f>
        <v>1</v>
      </c>
      <c r="I436" s="16">
        <f>H436/H437</f>
        <v>0.8333333333333807</v>
      </c>
      <c r="J436" s="16"/>
      <c r="K436" s="13">
        <v>0.06899999999999999</v>
      </c>
      <c r="L436" s="13"/>
      <c r="M436" s="13"/>
      <c r="N436" s="13"/>
      <c r="O436" s="13"/>
      <c r="P436" s="13"/>
      <c r="Q436" s="13"/>
      <c r="R436" s="13"/>
      <c r="S436" s="13"/>
      <c r="T436" s="17"/>
    </row>
    <row r="437" spans="1:20" ht="11.25">
      <c r="A437" s="18">
        <v>26</v>
      </c>
      <c r="B437" s="12" t="s">
        <v>23</v>
      </c>
      <c r="C437" s="14">
        <v>5.199999999999932</v>
      </c>
      <c r="D437" s="73">
        <v>636.7</v>
      </c>
      <c r="E437" s="73">
        <v>637.9</v>
      </c>
      <c r="F437" s="13"/>
      <c r="G437" s="13"/>
      <c r="H437" s="15">
        <f>E437-D437</f>
        <v>1.1999999999999318</v>
      </c>
      <c r="I437" s="16"/>
      <c r="J437" s="16">
        <f>I436*K436+I438*K438</f>
        <v>0.08066666666666335</v>
      </c>
      <c r="K437" s="13"/>
      <c r="L437" s="13">
        <v>6150</v>
      </c>
      <c r="M437" s="13">
        <f>L437/(1+J437)</f>
        <v>5690.931523750789</v>
      </c>
      <c r="N437" s="13">
        <v>4.5</v>
      </c>
      <c r="O437" s="19">
        <f>N437*2.54/2</f>
        <v>5.715</v>
      </c>
      <c r="P437" s="20">
        <f>3.1416*O437*O437*H437*30.48</f>
        <v>3753.0086591287463</v>
      </c>
      <c r="Q437" s="16">
        <f>M437/P437</f>
        <v>1.5163651461097156</v>
      </c>
      <c r="R437" s="16">
        <f>H437/C437</f>
        <v>0.23076923076922068</v>
      </c>
      <c r="S437" s="16">
        <f>Q437*R437</f>
        <v>0.349930418332996</v>
      </c>
      <c r="T437" s="17"/>
    </row>
    <row r="438" spans="1:20" ht="11.25">
      <c r="A438" s="11"/>
      <c r="B438" s="12" t="s">
        <v>28</v>
      </c>
      <c r="C438" s="13"/>
      <c r="D438" s="73">
        <v>637.7</v>
      </c>
      <c r="E438" s="73">
        <v>639.1</v>
      </c>
      <c r="F438" s="14">
        <v>637.7</v>
      </c>
      <c r="G438" s="14">
        <v>637.9</v>
      </c>
      <c r="H438" s="15">
        <f>G438-F438</f>
        <v>0.1999999999999318</v>
      </c>
      <c r="I438" s="16">
        <f>H438/H437</f>
        <v>0.1666666666666193</v>
      </c>
      <c r="J438" s="16"/>
      <c r="K438" s="13">
        <v>0.139</v>
      </c>
      <c r="L438" s="13"/>
      <c r="M438" s="13"/>
      <c r="N438" s="13"/>
      <c r="O438" s="13"/>
      <c r="P438" s="13"/>
      <c r="Q438" s="13"/>
      <c r="R438" s="13"/>
      <c r="S438" s="13"/>
      <c r="T438" s="17"/>
    </row>
    <row r="439" spans="1:20" ht="11.25">
      <c r="A439" s="11"/>
      <c r="B439" s="12"/>
      <c r="C439" s="13"/>
      <c r="D439" s="73"/>
      <c r="E439" s="73"/>
      <c r="F439" s="13"/>
      <c r="G439" s="13"/>
      <c r="H439" s="13"/>
      <c r="I439" s="16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7"/>
    </row>
    <row r="440" spans="1:20" ht="11.25">
      <c r="A440" s="11"/>
      <c r="B440" s="12" t="s">
        <v>28</v>
      </c>
      <c r="C440" s="13"/>
      <c r="D440" s="73">
        <v>637.7</v>
      </c>
      <c r="E440" s="73">
        <v>639.1</v>
      </c>
      <c r="F440" s="14">
        <v>637.9</v>
      </c>
      <c r="G440" s="14">
        <v>639.1</v>
      </c>
      <c r="H440" s="15">
        <f>G440-F440</f>
        <v>1.2000000000000455</v>
      </c>
      <c r="I440" s="16">
        <f>H440/H441</f>
        <v>0.9230769230769096</v>
      </c>
      <c r="J440" s="16"/>
      <c r="K440" s="13">
        <v>0.139</v>
      </c>
      <c r="L440" s="13"/>
      <c r="M440" s="13"/>
      <c r="N440" s="13"/>
      <c r="O440" s="13"/>
      <c r="P440" s="13"/>
      <c r="Q440" s="13"/>
      <c r="R440" s="13"/>
      <c r="S440" s="13"/>
      <c r="T440" s="17"/>
    </row>
    <row r="441" spans="1:20" ht="11.25">
      <c r="A441" s="18">
        <v>26</v>
      </c>
      <c r="B441" s="12" t="s">
        <v>23</v>
      </c>
      <c r="C441" s="14">
        <v>5.199999999999932</v>
      </c>
      <c r="D441" s="73">
        <v>637.9</v>
      </c>
      <c r="E441" s="73">
        <v>639.2</v>
      </c>
      <c r="F441" s="13"/>
      <c r="G441" s="13"/>
      <c r="H441" s="15">
        <f>E441-D441</f>
        <v>1.3000000000000682</v>
      </c>
      <c r="I441" s="16"/>
      <c r="J441" s="16">
        <f>I440*K440+I442*K442</f>
        <v>0.13723076923076893</v>
      </c>
      <c r="K441" s="13"/>
      <c r="L441" s="13">
        <v>7000</v>
      </c>
      <c r="M441" s="13">
        <f>L441/(1+J441)</f>
        <v>6155.303030303031</v>
      </c>
      <c r="N441" s="13">
        <v>4.5</v>
      </c>
      <c r="O441" s="19">
        <f>N441*2.54/2</f>
        <v>5.715</v>
      </c>
      <c r="P441" s="20">
        <f>3.1416*O441*O441*H441*30.48</f>
        <v>4065.759380723253</v>
      </c>
      <c r="Q441" s="16">
        <f>M441/P441</f>
        <v>1.5139368698223532</v>
      </c>
      <c r="R441" s="16">
        <f>H441/C441</f>
        <v>0.2500000000000164</v>
      </c>
      <c r="S441" s="16">
        <f>Q441*R441</f>
        <v>0.3784842174556131</v>
      </c>
      <c r="T441" s="17"/>
    </row>
    <row r="442" spans="1:20" ht="11.25">
      <c r="A442" s="11"/>
      <c r="B442" s="12" t="s">
        <v>28</v>
      </c>
      <c r="C442" s="13"/>
      <c r="D442" s="73">
        <v>639.1</v>
      </c>
      <c r="E442" s="73">
        <v>641.3</v>
      </c>
      <c r="F442" s="14">
        <v>639.1</v>
      </c>
      <c r="G442" s="14">
        <v>639.2</v>
      </c>
      <c r="H442" s="15">
        <f>G442-F442</f>
        <v>0.10000000000002274</v>
      </c>
      <c r="I442" s="16">
        <f>H442/H441</f>
        <v>0.07692307692309037</v>
      </c>
      <c r="J442" s="16"/>
      <c r="K442" s="13">
        <v>0.11599999999999999</v>
      </c>
      <c r="L442" s="13"/>
      <c r="M442" s="13"/>
      <c r="N442" s="13"/>
      <c r="O442" s="13"/>
      <c r="P442" s="13"/>
      <c r="Q442" s="13"/>
      <c r="R442" s="13"/>
      <c r="S442" s="13"/>
      <c r="T442" s="17"/>
    </row>
    <row r="443" spans="1:20" ht="11.25">
      <c r="A443" s="11"/>
      <c r="B443" s="12"/>
      <c r="C443" s="13"/>
      <c r="D443" s="73"/>
      <c r="E443" s="73"/>
      <c r="F443" s="13"/>
      <c r="G443" s="13"/>
      <c r="H443" s="13"/>
      <c r="I443" s="16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7"/>
    </row>
    <row r="444" spans="1:20" ht="11.25">
      <c r="A444" s="11"/>
      <c r="B444" s="12" t="s">
        <v>28</v>
      </c>
      <c r="C444" s="13"/>
      <c r="D444" s="73">
        <v>639.1</v>
      </c>
      <c r="E444" s="73">
        <v>641.3</v>
      </c>
      <c r="F444" s="14">
        <v>639.2</v>
      </c>
      <c r="G444" s="14">
        <v>640.3</v>
      </c>
      <c r="H444" s="15">
        <f>G444-F444</f>
        <v>1.099999999999909</v>
      </c>
      <c r="I444" s="16">
        <f>H444/H445</f>
        <v>1</v>
      </c>
      <c r="J444" s="16"/>
      <c r="K444" s="13">
        <v>0.11599999999999999</v>
      </c>
      <c r="L444" s="13"/>
      <c r="M444" s="13"/>
      <c r="N444" s="13"/>
      <c r="O444" s="13"/>
      <c r="P444" s="13"/>
      <c r="Q444" s="13"/>
      <c r="R444" s="13"/>
      <c r="S444" s="13"/>
      <c r="T444" s="17"/>
    </row>
    <row r="445" spans="1:20" ht="11.25">
      <c r="A445" s="18">
        <v>26</v>
      </c>
      <c r="B445" s="12" t="s">
        <v>23</v>
      </c>
      <c r="C445" s="14">
        <v>5.199999999999932</v>
      </c>
      <c r="D445" s="73">
        <v>639.2</v>
      </c>
      <c r="E445" s="73">
        <v>640.3</v>
      </c>
      <c r="F445" s="13"/>
      <c r="G445" s="13"/>
      <c r="H445" s="15">
        <f>E445-D445</f>
        <v>1.099999999999909</v>
      </c>
      <c r="I445" s="16"/>
      <c r="J445" s="16">
        <f>I444*K444</f>
        <v>0.11599999999999999</v>
      </c>
      <c r="K445" s="13"/>
      <c r="L445" s="13">
        <v>8100</v>
      </c>
      <c r="M445" s="13">
        <f>L445/(1+J445)</f>
        <v>7258.064516129031</v>
      </c>
      <c r="N445" s="13">
        <v>4.5</v>
      </c>
      <c r="O445" s="19">
        <f>N445*2.54/2</f>
        <v>5.715</v>
      </c>
      <c r="P445" s="20">
        <f>3.1416*O445*O445*H445*30.48</f>
        <v>3440.2579375345954</v>
      </c>
      <c r="Q445" s="16">
        <f>M445/P445</f>
        <v>2.109744283107564</v>
      </c>
      <c r="R445" s="16">
        <f>H445/C445</f>
        <v>0.21153846153844683</v>
      </c>
      <c r="S445" s="16">
        <f>Q445*R445</f>
        <v>0.44629205988810755</v>
      </c>
      <c r="T445" s="17"/>
    </row>
    <row r="446" spans="1:20" ht="11.25">
      <c r="A446" s="18"/>
      <c r="B446" s="12"/>
      <c r="C446" s="14"/>
      <c r="D446" s="73"/>
      <c r="E446" s="73"/>
      <c r="F446" s="13"/>
      <c r="G446" s="13"/>
      <c r="H446" s="13"/>
      <c r="I446" s="16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7"/>
    </row>
    <row r="447" spans="1:20" ht="11.25">
      <c r="A447" s="11"/>
      <c r="B447" s="12" t="s">
        <v>28</v>
      </c>
      <c r="C447" s="13"/>
      <c r="D447" s="73">
        <v>639.1</v>
      </c>
      <c r="E447" s="73">
        <v>641.3</v>
      </c>
      <c r="F447" s="14">
        <v>640.3</v>
      </c>
      <c r="G447" s="14">
        <v>641.3</v>
      </c>
      <c r="H447" s="15">
        <f>G447-F447</f>
        <v>1</v>
      </c>
      <c r="I447" s="16">
        <f>H447/H448</f>
        <v>1</v>
      </c>
      <c r="J447" s="16"/>
      <c r="K447" s="13">
        <v>0.11599999999999999</v>
      </c>
      <c r="L447" s="13"/>
      <c r="M447" s="13"/>
      <c r="N447" s="13"/>
      <c r="O447" s="13"/>
      <c r="P447" s="13"/>
      <c r="Q447" s="13"/>
      <c r="R447" s="13"/>
      <c r="S447" s="13"/>
      <c r="T447" s="17"/>
    </row>
    <row r="448" spans="1:20" ht="12" thickBot="1">
      <c r="A448" s="18">
        <v>26</v>
      </c>
      <c r="B448" s="12" t="s">
        <v>23</v>
      </c>
      <c r="C448" s="14">
        <v>5.199999999999932</v>
      </c>
      <c r="D448" s="73">
        <v>640.3</v>
      </c>
      <c r="E448" s="73">
        <v>641.3</v>
      </c>
      <c r="F448" s="13"/>
      <c r="G448" s="13"/>
      <c r="H448" s="15">
        <f>E448-D448</f>
        <v>1</v>
      </c>
      <c r="I448" s="16"/>
      <c r="J448" s="16">
        <f>I447*K447</f>
        <v>0.11599999999999999</v>
      </c>
      <c r="K448" s="13"/>
      <c r="L448" s="13">
        <v>6850</v>
      </c>
      <c r="M448" s="13">
        <f>L448/(1+J448)</f>
        <v>6137.992831541218</v>
      </c>
      <c r="N448" s="13">
        <v>4.5</v>
      </c>
      <c r="O448" s="19">
        <f>N448*2.54/2</f>
        <v>5.715</v>
      </c>
      <c r="P448" s="20">
        <f>3.1416*O448*O448*H448*30.48</f>
        <v>3127.5072159407996</v>
      </c>
      <c r="Q448" s="16">
        <f>M448/P448</f>
        <v>1.96258310780422</v>
      </c>
      <c r="R448" s="16">
        <f>H448/C448</f>
        <v>0.19230769230769484</v>
      </c>
      <c r="S448" s="64">
        <f>Q448*R448</f>
        <v>0.37741982842389343</v>
      </c>
      <c r="T448" s="17"/>
    </row>
    <row r="449" spans="1:20" ht="12" thickBot="1">
      <c r="A449" s="18"/>
      <c r="B449" s="12"/>
      <c r="C449" s="14"/>
      <c r="D449" s="73"/>
      <c r="E449" s="73"/>
      <c r="F449" s="13"/>
      <c r="G449" s="15"/>
      <c r="H449" s="13"/>
      <c r="I449" s="16"/>
      <c r="J449" s="16"/>
      <c r="K449" s="13"/>
      <c r="L449" s="13"/>
      <c r="M449" s="13"/>
      <c r="N449" s="13"/>
      <c r="O449" s="13"/>
      <c r="P449" s="13"/>
      <c r="Q449" s="13"/>
      <c r="R449" s="62"/>
      <c r="S449" s="65">
        <f>SUM(S434:S448)</f>
        <v>1.8426036968497348</v>
      </c>
      <c r="T449" s="66">
        <v>0.3</v>
      </c>
    </row>
    <row r="450" spans="1:20" ht="11.25">
      <c r="A450" s="46"/>
      <c r="B450" s="47"/>
      <c r="C450" s="48"/>
      <c r="D450" s="74"/>
      <c r="E450" s="74"/>
      <c r="F450" s="48"/>
      <c r="G450" s="48"/>
      <c r="H450" s="49"/>
      <c r="I450" s="50"/>
      <c r="J450" s="50"/>
      <c r="K450" s="48"/>
      <c r="L450" s="48"/>
      <c r="M450" s="48"/>
      <c r="N450" s="48"/>
      <c r="O450" s="48"/>
      <c r="P450" s="48"/>
      <c r="Q450" s="48"/>
      <c r="R450" s="48"/>
      <c r="S450" s="59"/>
      <c r="T450" s="51"/>
    </row>
    <row r="451" spans="1:20" ht="11.25">
      <c r="A451" s="18"/>
      <c r="B451" s="12"/>
      <c r="C451" s="12"/>
      <c r="D451" s="73"/>
      <c r="E451" s="73"/>
      <c r="F451" s="13"/>
      <c r="G451" s="13"/>
      <c r="H451" s="13"/>
      <c r="I451" s="16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7"/>
    </row>
    <row r="452" spans="1:20" ht="11.25">
      <c r="A452" s="11"/>
      <c r="B452" s="12" t="s">
        <v>28</v>
      </c>
      <c r="C452" s="13"/>
      <c r="D452" s="73">
        <v>641.6</v>
      </c>
      <c r="E452" s="73">
        <v>642.1</v>
      </c>
      <c r="F452" s="14">
        <v>641.6</v>
      </c>
      <c r="G452" s="14">
        <v>642.1</v>
      </c>
      <c r="H452" s="15">
        <f>G452-F452</f>
        <v>0.5</v>
      </c>
      <c r="I452" s="16">
        <f>H452/H453</f>
        <v>0.2941176470588353</v>
      </c>
      <c r="J452" s="16"/>
      <c r="K452" s="13">
        <v>0.16</v>
      </c>
      <c r="L452" s="13"/>
      <c r="M452" s="13"/>
      <c r="N452" s="13"/>
      <c r="O452" s="13"/>
      <c r="P452" s="13"/>
      <c r="Q452" s="13"/>
      <c r="R452" s="13"/>
      <c r="S452" s="13"/>
      <c r="T452" s="17"/>
    </row>
    <row r="453" spans="1:20" ht="11.25">
      <c r="A453" s="18">
        <v>27</v>
      </c>
      <c r="B453" s="12" t="s">
        <v>23</v>
      </c>
      <c r="C453" s="14">
        <v>6.7999999999999545</v>
      </c>
      <c r="D453" s="73">
        <v>641.6</v>
      </c>
      <c r="E453" s="73">
        <v>643.3</v>
      </c>
      <c r="F453" s="13"/>
      <c r="G453" s="13"/>
      <c r="H453" s="15">
        <f>E453-D453</f>
        <v>1.6999999999999318</v>
      </c>
      <c r="I453" s="16"/>
      <c r="J453" s="16">
        <f>I452*K452+I454*K454</f>
        <v>0.1437647058823532</v>
      </c>
      <c r="K453" s="13"/>
      <c r="L453" s="13">
        <v>10550</v>
      </c>
      <c r="M453" s="13">
        <f>L453/(1+J453)</f>
        <v>9223.925118288416</v>
      </c>
      <c r="N453" s="13">
        <v>4.5</v>
      </c>
      <c r="O453" s="19">
        <f>N453*2.54/2</f>
        <v>5.715</v>
      </c>
      <c r="P453" s="20">
        <f>3.1416*O453*O453*H453*30.48</f>
        <v>5316.762267099146</v>
      </c>
      <c r="Q453" s="16">
        <f>M453/P453</f>
        <v>1.7348763504750495</v>
      </c>
      <c r="R453" s="16">
        <f>H453/C453</f>
        <v>0.24999999999999165</v>
      </c>
      <c r="S453" s="16">
        <f>Q453*R453</f>
        <v>0.4337190876187479</v>
      </c>
      <c r="T453" s="17"/>
    </row>
    <row r="454" spans="1:20" ht="11.25">
      <c r="A454" s="11"/>
      <c r="B454" s="12" t="s">
        <v>28</v>
      </c>
      <c r="C454" s="13"/>
      <c r="D454" s="73">
        <v>642.1</v>
      </c>
      <c r="E454" s="73">
        <v>645</v>
      </c>
      <c r="F454" s="14">
        <v>642.1</v>
      </c>
      <c r="G454" s="14">
        <v>643.3</v>
      </c>
      <c r="H454" s="15">
        <f>G454-F454</f>
        <v>1.1999999999999318</v>
      </c>
      <c r="I454" s="16">
        <f>H454/H453</f>
        <v>0.7058823529411646</v>
      </c>
      <c r="J454" s="16"/>
      <c r="K454" s="13">
        <v>0.137</v>
      </c>
      <c r="L454" s="13"/>
      <c r="M454" s="13"/>
      <c r="N454" s="13"/>
      <c r="O454" s="13"/>
      <c r="P454" s="13"/>
      <c r="Q454" s="13"/>
      <c r="R454" s="13"/>
      <c r="S454" s="13"/>
      <c r="T454" s="17"/>
    </row>
    <row r="455" spans="1:20" ht="11.25">
      <c r="A455" s="11"/>
      <c r="B455" s="12"/>
      <c r="C455" s="13"/>
      <c r="D455" s="73"/>
      <c r="E455" s="73"/>
      <c r="F455" s="13"/>
      <c r="G455" s="13"/>
      <c r="H455" s="13"/>
      <c r="I455" s="16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7"/>
    </row>
    <row r="456" spans="1:20" ht="11.25">
      <c r="A456" s="11"/>
      <c r="B456" s="12" t="s">
        <v>28</v>
      </c>
      <c r="C456" s="13"/>
      <c r="D456" s="73">
        <v>642.1</v>
      </c>
      <c r="E456" s="73">
        <v>645</v>
      </c>
      <c r="F456" s="14">
        <v>643.3</v>
      </c>
      <c r="G456" s="14">
        <v>644.6</v>
      </c>
      <c r="H456" s="15">
        <f>G456-F456</f>
        <v>1.3000000000000682</v>
      </c>
      <c r="I456" s="16">
        <f>H456/H457</f>
        <v>1</v>
      </c>
      <c r="J456" s="16"/>
      <c r="K456" s="13">
        <v>0.137</v>
      </c>
      <c r="L456" s="13"/>
      <c r="M456" s="13"/>
      <c r="N456" s="13"/>
      <c r="O456" s="13"/>
      <c r="P456" s="13"/>
      <c r="Q456" s="13"/>
      <c r="R456" s="13"/>
      <c r="S456" s="13"/>
      <c r="T456" s="17"/>
    </row>
    <row r="457" spans="1:20" ht="11.25">
      <c r="A457" s="18">
        <v>27</v>
      </c>
      <c r="B457" s="12" t="s">
        <v>23</v>
      </c>
      <c r="C457" s="14">
        <v>6.7999999999999545</v>
      </c>
      <c r="D457" s="73">
        <v>643.3</v>
      </c>
      <c r="E457" s="73">
        <v>644.6</v>
      </c>
      <c r="F457" s="13"/>
      <c r="G457" s="13"/>
      <c r="H457" s="15">
        <f>E457-D457</f>
        <v>1.3000000000000682</v>
      </c>
      <c r="I457" s="16"/>
      <c r="J457" s="16">
        <f>I456*K456</f>
        <v>0.137</v>
      </c>
      <c r="K457" s="13"/>
      <c r="L457" s="13">
        <v>8000</v>
      </c>
      <c r="M457" s="13">
        <f>L457/(1+J457)</f>
        <v>7036.059806508355</v>
      </c>
      <c r="N457" s="13">
        <v>4.5</v>
      </c>
      <c r="O457" s="19">
        <f>N457*2.54/2</f>
        <v>5.715</v>
      </c>
      <c r="P457" s="20">
        <f>3.1416*O457*O457*H457*30.48</f>
        <v>4065.759380723253</v>
      </c>
      <c r="Q457" s="16">
        <f>M457/P457</f>
        <v>1.730564735303327</v>
      </c>
      <c r="R457" s="16">
        <f>H457/C457</f>
        <v>0.1911764705882466</v>
      </c>
      <c r="S457" s="16">
        <f>Q457*R457</f>
        <v>0.3308432582197733</v>
      </c>
      <c r="T457" s="17"/>
    </row>
    <row r="458" spans="1:20" ht="11.25">
      <c r="A458" s="18"/>
      <c r="B458" s="12"/>
      <c r="C458" s="14"/>
      <c r="D458" s="73"/>
      <c r="E458" s="73"/>
      <c r="F458" s="13"/>
      <c r="G458" s="13"/>
      <c r="H458" s="13"/>
      <c r="I458" s="16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7"/>
    </row>
    <row r="459" spans="1:20" ht="11.25">
      <c r="A459" s="11"/>
      <c r="B459" s="12" t="s">
        <v>28</v>
      </c>
      <c r="C459" s="13"/>
      <c r="D459" s="73">
        <v>642.1</v>
      </c>
      <c r="E459" s="73">
        <v>645</v>
      </c>
      <c r="F459" s="14">
        <v>644.6</v>
      </c>
      <c r="G459" s="14">
        <v>645</v>
      </c>
      <c r="H459" s="15">
        <f>G459-F459</f>
        <v>0.39999999999997726</v>
      </c>
      <c r="I459" s="16">
        <f>H459/H460</f>
        <v>0.307692307692301</v>
      </c>
      <c r="J459" s="16"/>
      <c r="K459" s="13">
        <v>0.137</v>
      </c>
      <c r="L459" s="13"/>
      <c r="M459" s="13"/>
      <c r="N459" s="13"/>
      <c r="O459" s="13"/>
      <c r="P459" s="13"/>
      <c r="Q459" s="13"/>
      <c r="R459" s="13"/>
      <c r="S459" s="13"/>
      <c r="T459" s="17"/>
    </row>
    <row r="460" spans="1:20" ht="11.25">
      <c r="A460" s="18">
        <v>27</v>
      </c>
      <c r="B460" s="12" t="s">
        <v>23</v>
      </c>
      <c r="C460" s="14">
        <v>6.7999999999999545</v>
      </c>
      <c r="D460" s="73">
        <v>644.6</v>
      </c>
      <c r="E460" s="73">
        <v>645.9</v>
      </c>
      <c r="F460" s="13"/>
      <c r="G460" s="13"/>
      <c r="H460" s="15">
        <f>E460-D460</f>
        <v>1.2999999999999545</v>
      </c>
      <c r="I460" s="16"/>
      <c r="J460" s="16">
        <f>I459*K459+I461*K461</f>
        <v>0.1286923076923076</v>
      </c>
      <c r="K460" s="13"/>
      <c r="L460" s="13">
        <v>8100</v>
      </c>
      <c r="M460" s="13">
        <f>L460/(1+J460)</f>
        <v>7176.446534451033</v>
      </c>
      <c r="N460" s="13">
        <v>4.5</v>
      </c>
      <c r="O460" s="19">
        <f>N460*2.54/2</f>
        <v>5.715</v>
      </c>
      <c r="P460" s="20">
        <f>3.1416*O460*O460*H460*30.48</f>
        <v>4065.7593807228977</v>
      </c>
      <c r="Q460" s="16">
        <f>M460/P460</f>
        <v>1.7650937653804417</v>
      </c>
      <c r="R460" s="16">
        <f>H460/C460</f>
        <v>0.1911764705882299</v>
      </c>
      <c r="S460" s="16">
        <f>Q460*R460</f>
        <v>0.337444396322722</v>
      </c>
      <c r="T460" s="17"/>
    </row>
    <row r="461" spans="1:20" ht="11.25">
      <c r="A461" s="11"/>
      <c r="B461" s="12" t="s">
        <v>28</v>
      </c>
      <c r="C461" s="13"/>
      <c r="D461" s="73">
        <v>645</v>
      </c>
      <c r="E461" s="73">
        <v>646.8</v>
      </c>
      <c r="F461" s="14">
        <v>645</v>
      </c>
      <c r="G461" s="14">
        <v>645.9</v>
      </c>
      <c r="H461" s="15">
        <f>G461-F461</f>
        <v>0.8999999999999773</v>
      </c>
      <c r="I461" s="16">
        <f>H461/H460</f>
        <v>0.6923076923076991</v>
      </c>
      <c r="J461" s="16"/>
      <c r="K461" s="13">
        <v>0.125</v>
      </c>
      <c r="L461" s="13"/>
      <c r="M461" s="13"/>
      <c r="N461" s="13"/>
      <c r="O461" s="13"/>
      <c r="P461" s="13"/>
      <c r="Q461" s="13"/>
      <c r="R461" s="13"/>
      <c r="S461" s="13"/>
      <c r="T461" s="17"/>
    </row>
    <row r="462" spans="1:20" ht="11.25">
      <c r="A462" s="11"/>
      <c r="B462" s="12"/>
      <c r="C462" s="13"/>
      <c r="D462" s="73"/>
      <c r="E462" s="73"/>
      <c r="F462" s="13"/>
      <c r="G462" s="13"/>
      <c r="H462" s="13"/>
      <c r="I462" s="16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7"/>
    </row>
    <row r="463" spans="1:20" ht="11.25">
      <c r="A463" s="11"/>
      <c r="B463" s="12" t="s">
        <v>28</v>
      </c>
      <c r="C463" s="13"/>
      <c r="D463" s="73">
        <v>645</v>
      </c>
      <c r="E463" s="73">
        <v>646.8</v>
      </c>
      <c r="F463" s="14">
        <v>645.9</v>
      </c>
      <c r="G463" s="14">
        <v>646.8</v>
      </c>
      <c r="H463" s="15">
        <f>G463-F463</f>
        <v>0.8999999999999773</v>
      </c>
      <c r="I463" s="16">
        <f>H463/H464</f>
        <v>0.7499999999999526</v>
      </c>
      <c r="J463" s="16"/>
      <c r="K463" s="13">
        <v>0.125</v>
      </c>
      <c r="L463" s="13"/>
      <c r="M463" s="13"/>
      <c r="N463" s="13"/>
      <c r="O463" s="13"/>
      <c r="P463" s="13"/>
      <c r="Q463" s="13"/>
      <c r="R463" s="13"/>
      <c r="S463" s="13"/>
      <c r="T463" s="17"/>
    </row>
    <row r="464" spans="1:20" ht="11.25">
      <c r="A464" s="18">
        <v>27</v>
      </c>
      <c r="B464" s="12" t="s">
        <v>23</v>
      </c>
      <c r="C464" s="14">
        <v>6.7999999999999545</v>
      </c>
      <c r="D464" s="73">
        <v>645.9</v>
      </c>
      <c r="E464" s="73">
        <v>647.1</v>
      </c>
      <c r="F464" s="13"/>
      <c r="G464" s="13"/>
      <c r="H464" s="15">
        <f>E464-D464</f>
        <v>1.2000000000000455</v>
      </c>
      <c r="I464" s="16"/>
      <c r="J464" s="16">
        <f>I463*K463+I465*K465</f>
        <v>0.1287500000000007</v>
      </c>
      <c r="K464" s="13"/>
      <c r="L464" s="13">
        <v>7750</v>
      </c>
      <c r="M464" s="13">
        <f>L464/(1+J464)</f>
        <v>6866.002214839421</v>
      </c>
      <c r="N464" s="13">
        <v>4.5</v>
      </c>
      <c r="O464" s="19">
        <f>N464*2.54/2</f>
        <v>5.715</v>
      </c>
      <c r="P464" s="20">
        <f>3.1416*O464*O464*H464*30.48</f>
        <v>3753.008659129102</v>
      </c>
      <c r="Q464" s="16">
        <f>M464/P464</f>
        <v>1.8294661266336378</v>
      </c>
      <c r="R464" s="16">
        <f>H464/C464</f>
        <v>0.17647058823530198</v>
      </c>
      <c r="S464" s="16">
        <f>Q464*R464</f>
        <v>0.32284696352359754</v>
      </c>
      <c r="T464" s="17"/>
    </row>
    <row r="465" spans="1:20" ht="11.25">
      <c r="A465" s="11"/>
      <c r="B465" s="12" t="s">
        <v>28</v>
      </c>
      <c r="C465" s="13"/>
      <c r="D465" s="73">
        <v>646.8</v>
      </c>
      <c r="E465" s="73">
        <v>648.4</v>
      </c>
      <c r="F465" s="14">
        <v>646.8</v>
      </c>
      <c r="G465" s="14">
        <v>647.1</v>
      </c>
      <c r="H465" s="15">
        <f>G465-F465</f>
        <v>0.3000000000000682</v>
      </c>
      <c r="I465" s="16">
        <f>H465/H464</f>
        <v>0.25000000000004735</v>
      </c>
      <c r="J465" s="16"/>
      <c r="K465" s="13">
        <v>0.14</v>
      </c>
      <c r="L465" s="13"/>
      <c r="M465" s="13"/>
      <c r="N465" s="13"/>
      <c r="O465" s="13"/>
      <c r="P465" s="13"/>
      <c r="Q465" s="13"/>
      <c r="R465" s="13"/>
      <c r="S465" s="13"/>
      <c r="T465" s="17"/>
    </row>
    <row r="466" spans="1:20" ht="11.25">
      <c r="A466" s="11"/>
      <c r="B466" s="12"/>
      <c r="C466" s="13"/>
      <c r="D466" s="73"/>
      <c r="E466" s="73"/>
      <c r="F466" s="13"/>
      <c r="G466" s="13"/>
      <c r="H466" s="13"/>
      <c r="I466" s="16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7"/>
    </row>
    <row r="467" spans="1:20" ht="11.25">
      <c r="A467" s="11"/>
      <c r="B467" s="12" t="s">
        <v>28</v>
      </c>
      <c r="C467" s="13"/>
      <c r="D467" s="73">
        <v>646.8</v>
      </c>
      <c r="E467" s="73">
        <v>648.4</v>
      </c>
      <c r="F467" s="14">
        <v>647.1</v>
      </c>
      <c r="G467" s="14">
        <v>648.4</v>
      </c>
      <c r="H467" s="15">
        <f>G467-F467</f>
        <v>1.2999999999999545</v>
      </c>
      <c r="I467" s="16">
        <f>H467/H468</f>
        <v>1</v>
      </c>
      <c r="J467" s="16"/>
      <c r="K467" s="13">
        <v>0.14</v>
      </c>
      <c r="L467" s="13"/>
      <c r="M467" s="13"/>
      <c r="N467" s="13"/>
      <c r="O467" s="13"/>
      <c r="P467" s="13"/>
      <c r="Q467" s="13"/>
      <c r="R467" s="13"/>
      <c r="S467" s="13"/>
      <c r="T467" s="17"/>
    </row>
    <row r="468" spans="1:20" ht="12" thickBot="1">
      <c r="A468" s="18">
        <v>27</v>
      </c>
      <c r="B468" s="12" t="s">
        <v>23</v>
      </c>
      <c r="C468" s="14">
        <v>6.7999999999999545</v>
      </c>
      <c r="D468" s="73">
        <v>647.1</v>
      </c>
      <c r="E468" s="73">
        <v>648.4</v>
      </c>
      <c r="F468" s="13"/>
      <c r="G468" s="13"/>
      <c r="H468" s="15">
        <f>E468-D468</f>
        <v>1.2999999999999545</v>
      </c>
      <c r="I468" s="16"/>
      <c r="J468" s="16">
        <f>I467*K467</f>
        <v>0.14</v>
      </c>
      <c r="K468" s="13"/>
      <c r="L468" s="13">
        <v>7700</v>
      </c>
      <c r="M468" s="13">
        <f>L468/(1+J468)</f>
        <v>6754.38596491228</v>
      </c>
      <c r="N468" s="13">
        <v>4.5</v>
      </c>
      <c r="O468" s="19">
        <f>N468*2.54/2</f>
        <v>5.715</v>
      </c>
      <c r="P468" s="20">
        <f>3.1416*O468*O468*H468*30.48</f>
        <v>4065.7593807228977</v>
      </c>
      <c r="Q468" s="16">
        <f>M468/P468</f>
        <v>1.661285219419783</v>
      </c>
      <c r="R468" s="16">
        <f>H468/C468</f>
        <v>0.1911764705882299</v>
      </c>
      <c r="S468" s="64">
        <f>Q468*R468</f>
        <v>0.3175986448890672</v>
      </c>
      <c r="T468" s="17"/>
    </row>
    <row r="469" spans="1:20" ht="12" thickBot="1">
      <c r="A469" s="18"/>
      <c r="B469" s="12"/>
      <c r="C469" s="14"/>
      <c r="D469" s="73"/>
      <c r="E469" s="73"/>
      <c r="F469" s="13"/>
      <c r="G469" s="13"/>
      <c r="H469" s="15"/>
      <c r="I469" s="16"/>
      <c r="J469" s="16"/>
      <c r="K469" s="13"/>
      <c r="L469" s="13"/>
      <c r="M469" s="13"/>
      <c r="N469" s="13"/>
      <c r="O469" s="19"/>
      <c r="P469" s="20"/>
      <c r="Q469" s="16"/>
      <c r="R469" s="67"/>
      <c r="S469" s="65">
        <f>SUM(S453:S468)</f>
        <v>1.7424523505739078</v>
      </c>
      <c r="T469" s="63">
        <v>0</v>
      </c>
    </row>
    <row r="470" spans="1:20" ht="11.25">
      <c r="A470" s="46"/>
      <c r="B470" s="47"/>
      <c r="C470" s="48"/>
      <c r="D470" s="74"/>
      <c r="E470" s="74"/>
      <c r="F470" s="48"/>
      <c r="G470" s="48"/>
      <c r="H470" s="49"/>
      <c r="I470" s="50"/>
      <c r="J470" s="50"/>
      <c r="K470" s="48"/>
      <c r="L470" s="48"/>
      <c r="M470" s="48"/>
      <c r="N470" s="48"/>
      <c r="O470" s="48"/>
      <c r="P470" s="48"/>
      <c r="Q470" s="48"/>
      <c r="R470" s="48"/>
      <c r="S470" s="59"/>
      <c r="T470" s="51"/>
    </row>
    <row r="471" spans="1:20" ht="11.25">
      <c r="A471" s="18"/>
      <c r="B471" s="12"/>
      <c r="C471" s="14"/>
      <c r="D471" s="73"/>
      <c r="E471" s="73"/>
      <c r="F471" s="13"/>
      <c r="G471" s="13"/>
      <c r="H471" s="13"/>
      <c r="I471" s="16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7"/>
    </row>
    <row r="472" spans="1:20" ht="11.25">
      <c r="A472" s="11"/>
      <c r="B472" s="12" t="s">
        <v>28</v>
      </c>
      <c r="C472" s="13"/>
      <c r="D472" s="73">
        <v>648.4</v>
      </c>
      <c r="E472" s="73">
        <v>651.6</v>
      </c>
      <c r="F472" s="14">
        <v>648.4</v>
      </c>
      <c r="G472" s="14">
        <v>649</v>
      </c>
      <c r="H472" s="15">
        <f>G472-F472</f>
        <v>0.6000000000000227</v>
      </c>
      <c r="I472" s="16">
        <f>H472/H473</f>
        <v>1</v>
      </c>
      <c r="J472" s="16"/>
      <c r="K472" s="13">
        <v>0.157</v>
      </c>
      <c r="L472" s="13"/>
      <c r="M472" s="13"/>
      <c r="N472" s="13"/>
      <c r="O472" s="13"/>
      <c r="P472" s="13"/>
      <c r="Q472" s="13"/>
      <c r="R472" s="13"/>
      <c r="S472" s="13"/>
      <c r="T472" s="17"/>
    </row>
    <row r="473" spans="1:20" ht="11.25">
      <c r="A473" s="18">
        <v>28</v>
      </c>
      <c r="B473" s="12" t="s">
        <v>23</v>
      </c>
      <c r="C473" s="14">
        <v>8.399999999999977</v>
      </c>
      <c r="D473" s="73">
        <v>648.4</v>
      </c>
      <c r="E473" s="73">
        <v>649</v>
      </c>
      <c r="F473" s="13"/>
      <c r="G473" s="13"/>
      <c r="H473" s="15">
        <f>E473-D473</f>
        <v>0.6000000000000227</v>
      </c>
      <c r="I473" s="16"/>
      <c r="J473" s="16">
        <f>I472*K472</f>
        <v>0.157</v>
      </c>
      <c r="K473" s="13"/>
      <c r="L473" s="13">
        <v>4050</v>
      </c>
      <c r="M473" s="13">
        <f>L473/(1+J473)</f>
        <v>3500.4321521175452</v>
      </c>
      <c r="N473" s="13">
        <v>4.5</v>
      </c>
      <c r="O473" s="19">
        <f>N473*2.54/2</f>
        <v>5.715</v>
      </c>
      <c r="P473" s="20">
        <f>3.1416*O473*O473*H473*30.48</f>
        <v>1876.504329564551</v>
      </c>
      <c r="Q473" s="16">
        <f>M473/P473</f>
        <v>1.8654005199816577</v>
      </c>
      <c r="R473" s="16">
        <f>H473/C473</f>
        <v>0.07142857142857433</v>
      </c>
      <c r="S473" s="16">
        <f>Q473*R473</f>
        <v>0.13324289428440952</v>
      </c>
      <c r="T473" s="17"/>
    </row>
    <row r="474" spans="1:20" ht="11.25">
      <c r="A474" s="18"/>
      <c r="B474" s="12"/>
      <c r="C474" s="14"/>
      <c r="D474" s="73"/>
      <c r="E474" s="73"/>
      <c r="F474" s="13"/>
      <c r="G474" s="13"/>
      <c r="H474" s="13"/>
      <c r="I474" s="16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7"/>
    </row>
    <row r="475" spans="1:20" ht="11.25">
      <c r="A475" s="11"/>
      <c r="B475" s="12" t="s">
        <v>28</v>
      </c>
      <c r="C475" s="13"/>
      <c r="D475" s="73">
        <v>648.4</v>
      </c>
      <c r="E475" s="73">
        <v>651.6</v>
      </c>
      <c r="F475" s="14">
        <v>649</v>
      </c>
      <c r="G475" s="14">
        <v>650.4</v>
      </c>
      <c r="H475" s="15">
        <f>G475-F475</f>
        <v>1.3999999999999773</v>
      </c>
      <c r="I475" s="16">
        <f>H475/H476</f>
        <v>1</v>
      </c>
      <c r="J475" s="16"/>
      <c r="K475" s="13">
        <v>0.157</v>
      </c>
      <c r="L475" s="13"/>
      <c r="M475" s="13"/>
      <c r="N475" s="13"/>
      <c r="O475" s="13"/>
      <c r="P475" s="13"/>
      <c r="Q475" s="13"/>
      <c r="R475" s="13"/>
      <c r="S475" s="13"/>
      <c r="T475" s="17"/>
    </row>
    <row r="476" spans="1:20" ht="11.25">
      <c r="A476" s="18">
        <v>28</v>
      </c>
      <c r="B476" s="12" t="s">
        <v>23</v>
      </c>
      <c r="C476" s="14">
        <v>8.399999999999977</v>
      </c>
      <c r="D476" s="73">
        <v>649</v>
      </c>
      <c r="E476" s="73">
        <v>650.4</v>
      </c>
      <c r="F476" s="13"/>
      <c r="G476" s="13"/>
      <c r="H476" s="15">
        <f>E476-D476</f>
        <v>1.3999999999999773</v>
      </c>
      <c r="I476" s="16"/>
      <c r="J476" s="16">
        <f>I475*K475</f>
        <v>0.157</v>
      </c>
      <c r="K476" s="13"/>
      <c r="L476" s="13">
        <v>8100</v>
      </c>
      <c r="M476" s="13">
        <f>L476/(1+J476)</f>
        <v>7000.8643042350905</v>
      </c>
      <c r="N476" s="13">
        <v>4.5</v>
      </c>
      <c r="O476" s="19">
        <f>N476*2.54/2</f>
        <v>5.715</v>
      </c>
      <c r="P476" s="20">
        <f>3.1416*O476*O476*H476*30.48</f>
        <v>4378.510102317048</v>
      </c>
      <c r="Q476" s="16">
        <f>M476/P476</f>
        <v>1.5989147314129362</v>
      </c>
      <c r="R476" s="16">
        <f>H476/C476</f>
        <v>0.1666666666666644</v>
      </c>
      <c r="S476" s="16">
        <f>Q476*R476</f>
        <v>0.2664857885688191</v>
      </c>
      <c r="T476" s="17"/>
    </row>
    <row r="477" spans="1:20" ht="11.25">
      <c r="A477" s="18"/>
      <c r="B477" s="12"/>
      <c r="C477" s="14"/>
      <c r="D477" s="73"/>
      <c r="E477" s="73"/>
      <c r="F477" s="13"/>
      <c r="G477" s="13"/>
      <c r="H477" s="13"/>
      <c r="I477" s="16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7"/>
    </row>
    <row r="478" spans="1:20" ht="11.25">
      <c r="A478" s="11"/>
      <c r="B478" s="12" t="s">
        <v>28</v>
      </c>
      <c r="C478" s="13"/>
      <c r="D478" s="73">
        <v>648.4</v>
      </c>
      <c r="E478" s="73">
        <v>651.6</v>
      </c>
      <c r="F478" s="14">
        <v>650.4</v>
      </c>
      <c r="G478" s="14">
        <v>651.6</v>
      </c>
      <c r="H478" s="15">
        <f>G478-F478</f>
        <v>1.2000000000000455</v>
      </c>
      <c r="I478" s="16">
        <f>H478/H479</f>
        <v>0.9230769230769096</v>
      </c>
      <c r="J478" s="16"/>
      <c r="K478" s="13">
        <v>0.157</v>
      </c>
      <c r="L478" s="13"/>
      <c r="M478" s="13"/>
      <c r="N478" s="13"/>
      <c r="O478" s="13"/>
      <c r="P478" s="13"/>
      <c r="Q478" s="13"/>
      <c r="R478" s="13"/>
      <c r="S478" s="13"/>
      <c r="T478" s="17"/>
    </row>
    <row r="479" spans="1:20" ht="11.25">
      <c r="A479" s="18">
        <v>28</v>
      </c>
      <c r="B479" s="12" t="s">
        <v>23</v>
      </c>
      <c r="C479" s="14">
        <v>8.399999999999977</v>
      </c>
      <c r="D479" s="73">
        <v>650.4</v>
      </c>
      <c r="E479" s="73">
        <v>651.7</v>
      </c>
      <c r="F479" s="13"/>
      <c r="G479" s="13"/>
      <c r="H479" s="15">
        <f>E479-D479</f>
        <v>1.3000000000000682</v>
      </c>
      <c r="I479" s="16"/>
      <c r="J479" s="16">
        <f>I478*K478+I480*K480</f>
        <v>0.15461538461538418</v>
      </c>
      <c r="K479" s="13"/>
      <c r="L479" s="13">
        <v>8400</v>
      </c>
      <c r="M479" s="13">
        <f>L479/(1+J479)</f>
        <v>7275.149900066625</v>
      </c>
      <c r="N479" s="13">
        <v>4.5</v>
      </c>
      <c r="O479" s="19">
        <f>N479*2.54/2</f>
        <v>5.715</v>
      </c>
      <c r="P479" s="20">
        <f>3.1416*O479*O479*H479*30.48</f>
        <v>4065.759380723253</v>
      </c>
      <c r="Q479" s="16">
        <f>M479/P479</f>
        <v>1.789370501008955</v>
      </c>
      <c r="R479" s="16">
        <f>H479/C479</f>
        <v>0.1547619047619133</v>
      </c>
      <c r="S479" s="16">
        <f>Q479*R479</f>
        <v>0.27692638706092493</v>
      </c>
      <c r="T479" s="17"/>
    </row>
    <row r="480" spans="1:20" ht="11.25">
      <c r="A480" s="11"/>
      <c r="B480" s="12" t="s">
        <v>28</v>
      </c>
      <c r="C480" s="13"/>
      <c r="D480" s="73">
        <v>651.6</v>
      </c>
      <c r="E480" s="73">
        <v>652.8</v>
      </c>
      <c r="F480" s="14">
        <v>651.6</v>
      </c>
      <c r="G480" s="14">
        <v>651.7</v>
      </c>
      <c r="H480" s="15">
        <f>G480-F480</f>
        <v>0.10000000000002274</v>
      </c>
      <c r="I480" s="16">
        <f>H480/H479</f>
        <v>0.07692307692309037</v>
      </c>
      <c r="J480" s="16"/>
      <c r="K480" s="13">
        <v>0.126</v>
      </c>
      <c r="L480" s="13"/>
      <c r="M480" s="13"/>
      <c r="N480" s="13"/>
      <c r="O480" s="13"/>
      <c r="P480" s="13"/>
      <c r="Q480" s="13"/>
      <c r="R480" s="13"/>
      <c r="S480" s="13"/>
      <c r="T480" s="17"/>
    </row>
    <row r="481" spans="1:20" ht="11.25">
      <c r="A481" s="11"/>
      <c r="B481" s="12"/>
      <c r="C481" s="13"/>
      <c r="D481" s="73"/>
      <c r="E481" s="73"/>
      <c r="F481" s="13"/>
      <c r="G481" s="13"/>
      <c r="H481" s="13"/>
      <c r="I481" s="16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7"/>
    </row>
    <row r="482" spans="1:20" ht="11.25">
      <c r="A482" s="11"/>
      <c r="B482" s="12" t="s">
        <v>28</v>
      </c>
      <c r="C482" s="13"/>
      <c r="D482" s="73">
        <v>651.6</v>
      </c>
      <c r="E482" s="73">
        <v>652.8</v>
      </c>
      <c r="F482" s="14">
        <v>651.7</v>
      </c>
      <c r="G482" s="14">
        <v>652.8</v>
      </c>
      <c r="H482" s="15">
        <f>G482-F482</f>
        <v>1.099999999999909</v>
      </c>
      <c r="I482" s="16">
        <f>H482/H483</f>
        <v>0.7857142857142335</v>
      </c>
      <c r="J482" s="16"/>
      <c r="K482" s="13">
        <v>0.126</v>
      </c>
      <c r="L482" s="13"/>
      <c r="M482" s="13"/>
      <c r="N482" s="13"/>
      <c r="O482" s="13"/>
      <c r="P482" s="13"/>
      <c r="Q482" s="13"/>
      <c r="R482" s="13"/>
      <c r="S482" s="13"/>
      <c r="T482" s="17"/>
    </row>
    <row r="483" spans="1:20" ht="11.25">
      <c r="A483" s="18">
        <v>28</v>
      </c>
      <c r="B483" s="12" t="s">
        <v>23</v>
      </c>
      <c r="C483" s="14">
        <v>8.399999999999977</v>
      </c>
      <c r="D483" s="73">
        <v>651.7</v>
      </c>
      <c r="E483" s="73">
        <v>653.1</v>
      </c>
      <c r="F483" s="13"/>
      <c r="G483" s="13"/>
      <c r="H483" s="15">
        <f>E483-D483</f>
        <v>1.3999999999999773</v>
      </c>
      <c r="I483" s="16"/>
      <c r="J483" s="16">
        <f>I482*K482+I484*K484</f>
        <v>0.12642857142857153</v>
      </c>
      <c r="K483" s="13"/>
      <c r="L483" s="13">
        <v>8300</v>
      </c>
      <c r="M483" s="13">
        <f>L483/(1+J483)</f>
        <v>7368.421052631578</v>
      </c>
      <c r="N483" s="13">
        <v>4.5</v>
      </c>
      <c r="O483" s="19">
        <f>N483*2.54/2</f>
        <v>5.715</v>
      </c>
      <c r="P483" s="20">
        <f>3.1416*O483*O483*H483*30.48</f>
        <v>4378.510102317048</v>
      </c>
      <c r="Q483" s="16">
        <f>M483/P483</f>
        <v>1.6828603521394891</v>
      </c>
      <c r="R483" s="16">
        <f>H483/C483</f>
        <v>0.1666666666666644</v>
      </c>
      <c r="S483" s="16">
        <f>Q483*R483</f>
        <v>0.28047672535657775</v>
      </c>
      <c r="T483" s="17"/>
    </row>
    <row r="484" spans="1:20" ht="11.25">
      <c r="A484" s="11"/>
      <c r="B484" s="12" t="s">
        <v>28</v>
      </c>
      <c r="C484" s="13"/>
      <c r="D484" s="73">
        <v>652.8</v>
      </c>
      <c r="E484" s="73">
        <v>655.6</v>
      </c>
      <c r="F484" s="14">
        <v>652.8</v>
      </c>
      <c r="G484" s="14">
        <v>653.1</v>
      </c>
      <c r="H484" s="15">
        <f>G484-F484</f>
        <v>0.3000000000000682</v>
      </c>
      <c r="I484" s="16">
        <f>H484/H483</f>
        <v>0.21428571428576648</v>
      </c>
      <c r="J484" s="16"/>
      <c r="K484" s="13">
        <v>0.128</v>
      </c>
      <c r="L484" s="13"/>
      <c r="M484" s="13"/>
      <c r="N484" s="13"/>
      <c r="O484" s="13"/>
      <c r="P484" s="13"/>
      <c r="Q484" s="13"/>
      <c r="R484" s="13"/>
      <c r="S484" s="13"/>
      <c r="T484" s="17"/>
    </row>
    <row r="485" spans="1:20" ht="11.25">
      <c r="A485" s="11"/>
      <c r="B485" s="12"/>
      <c r="C485" s="13"/>
      <c r="D485" s="73"/>
      <c r="E485" s="73"/>
      <c r="F485" s="13"/>
      <c r="G485" s="13"/>
      <c r="H485" s="13"/>
      <c r="I485" s="16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7"/>
    </row>
    <row r="486" spans="1:20" ht="11.25">
      <c r="A486" s="11"/>
      <c r="B486" s="12" t="s">
        <v>28</v>
      </c>
      <c r="C486" s="13"/>
      <c r="D486" s="73">
        <v>652.8</v>
      </c>
      <c r="E486" s="73">
        <v>655.6</v>
      </c>
      <c r="F486" s="14">
        <v>653.1</v>
      </c>
      <c r="G486" s="14">
        <v>654.5</v>
      </c>
      <c r="H486" s="15">
        <f>G486-F486</f>
        <v>1.3999999999999773</v>
      </c>
      <c r="I486" s="16">
        <f>H486/H487</f>
        <v>1</v>
      </c>
      <c r="J486" s="16"/>
      <c r="K486" s="13">
        <v>0.128</v>
      </c>
      <c r="L486" s="13"/>
      <c r="M486" s="13"/>
      <c r="N486" s="13"/>
      <c r="O486" s="13"/>
      <c r="P486" s="13"/>
      <c r="Q486" s="13"/>
      <c r="R486" s="13"/>
      <c r="S486" s="13"/>
      <c r="T486" s="17"/>
    </row>
    <row r="487" spans="1:20" ht="11.25">
      <c r="A487" s="18">
        <v>28</v>
      </c>
      <c r="B487" s="12" t="s">
        <v>23</v>
      </c>
      <c r="C487" s="14">
        <v>8.399999999999977</v>
      </c>
      <c r="D487" s="73">
        <v>653.1</v>
      </c>
      <c r="E487" s="73">
        <v>654.5</v>
      </c>
      <c r="F487" s="13"/>
      <c r="G487" s="13"/>
      <c r="H487" s="15">
        <f>E487-D487</f>
        <v>1.3999999999999773</v>
      </c>
      <c r="I487" s="16"/>
      <c r="J487" s="16">
        <f>I486*K486</f>
        <v>0.128</v>
      </c>
      <c r="K487" s="13"/>
      <c r="L487" s="13">
        <v>7650</v>
      </c>
      <c r="M487" s="13">
        <f>L487/(1+J487)</f>
        <v>6781.91489361702</v>
      </c>
      <c r="N487" s="13">
        <v>4.5</v>
      </c>
      <c r="O487" s="19">
        <f>N487*2.54/2</f>
        <v>5.715</v>
      </c>
      <c r="P487" s="20">
        <f>3.1416*O487*O487*H487*30.48</f>
        <v>4378.510102317048</v>
      </c>
      <c r="Q487" s="16">
        <f>M487/P487</f>
        <v>1.548909271678538</v>
      </c>
      <c r="R487" s="16">
        <f>H487/C487</f>
        <v>0.1666666666666644</v>
      </c>
      <c r="S487" s="16">
        <f>Q487*R487</f>
        <v>0.2581515452797528</v>
      </c>
      <c r="T487" s="17"/>
    </row>
    <row r="488" spans="1:20" ht="11.25">
      <c r="A488" s="18"/>
      <c r="B488" s="12"/>
      <c r="C488" s="14"/>
      <c r="D488" s="73"/>
      <c r="E488" s="73"/>
      <c r="F488" s="13"/>
      <c r="G488" s="13"/>
      <c r="H488" s="13"/>
      <c r="I488" s="16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7"/>
    </row>
    <row r="489" spans="1:20" ht="11.25">
      <c r="A489" s="11"/>
      <c r="B489" s="12" t="s">
        <v>28</v>
      </c>
      <c r="C489" s="13"/>
      <c r="D489" s="73">
        <v>652.8</v>
      </c>
      <c r="E489" s="73">
        <v>655.6</v>
      </c>
      <c r="F489" s="14">
        <v>654.5</v>
      </c>
      <c r="G489" s="14">
        <v>655.6</v>
      </c>
      <c r="H489" s="15">
        <f>G489-F489</f>
        <v>1.1000000000000227</v>
      </c>
      <c r="I489" s="16">
        <f>H489/H490</f>
        <v>0.8461538461538932</v>
      </c>
      <c r="J489" s="16"/>
      <c r="K489" s="13">
        <v>0.128</v>
      </c>
      <c r="L489" s="13"/>
      <c r="M489" s="13"/>
      <c r="N489" s="13"/>
      <c r="O489" s="13"/>
      <c r="P489" s="13"/>
      <c r="Q489" s="13"/>
      <c r="R489" s="13"/>
      <c r="S489" s="13"/>
      <c r="T489" s="17"/>
    </row>
    <row r="490" spans="1:20" ht="11.25">
      <c r="A490" s="18">
        <v>28</v>
      </c>
      <c r="B490" s="12" t="s">
        <v>23</v>
      </c>
      <c r="C490" s="14">
        <v>8.399999999999977</v>
      </c>
      <c r="D490" s="73">
        <v>654.5</v>
      </c>
      <c r="E490" s="73">
        <v>655.8</v>
      </c>
      <c r="F490" s="13"/>
      <c r="G490" s="13"/>
      <c r="H490" s="15">
        <f>E490-D490</f>
        <v>1.2999999999999545</v>
      </c>
      <c r="I490" s="16"/>
      <c r="J490" s="16">
        <f>I489*K489+I491*K491</f>
        <v>0.12692307692307725</v>
      </c>
      <c r="K490" s="13"/>
      <c r="L490" s="13">
        <v>7900</v>
      </c>
      <c r="M490" s="13">
        <f>L490/(1+J490)</f>
        <v>7010.238907849826</v>
      </c>
      <c r="N490" s="13">
        <v>4.5</v>
      </c>
      <c r="O490" s="19">
        <f>N490*2.54/2</f>
        <v>5.715</v>
      </c>
      <c r="P490" s="20">
        <f>3.1416*O490*O490*H490*30.48</f>
        <v>4065.7593807228977</v>
      </c>
      <c r="Q490" s="16">
        <f>M490/P490</f>
        <v>1.7242139171067707</v>
      </c>
      <c r="R490" s="16">
        <f>H490/C490</f>
        <v>0.15476190476189977</v>
      </c>
      <c r="S490" s="16">
        <f>Q490*R490</f>
        <v>0.2668426300284202</v>
      </c>
      <c r="T490" s="17"/>
    </row>
    <row r="491" spans="1:20" ht="11.25">
      <c r="A491" s="11"/>
      <c r="B491" s="12" t="s">
        <v>28</v>
      </c>
      <c r="C491" s="13"/>
      <c r="D491" s="73">
        <v>655.6</v>
      </c>
      <c r="E491" s="73">
        <v>656.8</v>
      </c>
      <c r="F491" s="14">
        <v>655.6</v>
      </c>
      <c r="G491" s="14">
        <v>655.8</v>
      </c>
      <c r="H491" s="15">
        <f>G491-F491</f>
        <v>0.1999999999999318</v>
      </c>
      <c r="I491" s="16">
        <f>H491/H490</f>
        <v>0.15384615384610675</v>
      </c>
      <c r="J491" s="16"/>
      <c r="K491" s="13">
        <v>0.121</v>
      </c>
      <c r="L491" s="13"/>
      <c r="M491" s="13"/>
      <c r="N491" s="13"/>
      <c r="O491" s="13"/>
      <c r="P491" s="13"/>
      <c r="Q491" s="13"/>
      <c r="R491" s="13"/>
      <c r="S491" s="13"/>
      <c r="T491" s="17"/>
    </row>
    <row r="492" spans="1:20" ht="11.25">
      <c r="A492" s="11"/>
      <c r="B492" s="12"/>
      <c r="C492" s="13"/>
      <c r="D492" s="73"/>
      <c r="E492" s="73"/>
      <c r="F492" s="14"/>
      <c r="G492" s="14"/>
      <c r="H492" s="15"/>
      <c r="I492" s="16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7"/>
    </row>
    <row r="493" spans="1:20" ht="11.25">
      <c r="A493" s="11"/>
      <c r="B493" s="12" t="s">
        <v>28</v>
      </c>
      <c r="C493" s="13"/>
      <c r="D493" s="73">
        <v>655.6</v>
      </c>
      <c r="E493" s="73">
        <v>656.8</v>
      </c>
      <c r="F493" s="14">
        <v>655.8</v>
      </c>
      <c r="G493" s="14">
        <v>656.8</v>
      </c>
      <c r="H493" s="15">
        <f>G493-F493</f>
        <v>1</v>
      </c>
      <c r="I493" s="16">
        <f>H493/H494</f>
        <v>1</v>
      </c>
      <c r="J493" s="16"/>
      <c r="K493" s="13">
        <v>0.121</v>
      </c>
      <c r="L493" s="13"/>
      <c r="M493" s="13"/>
      <c r="N493" s="13"/>
      <c r="O493" s="13"/>
      <c r="P493" s="13"/>
      <c r="Q493" s="13"/>
      <c r="R493" s="13"/>
      <c r="S493" s="13"/>
      <c r="T493" s="17"/>
    </row>
    <row r="494" spans="1:20" ht="12" thickBot="1">
      <c r="A494" s="18">
        <v>28</v>
      </c>
      <c r="B494" s="12" t="s">
        <v>23</v>
      </c>
      <c r="C494" s="14">
        <v>8.399999999999977</v>
      </c>
      <c r="D494" s="73">
        <v>655.8</v>
      </c>
      <c r="E494" s="73">
        <v>656.8</v>
      </c>
      <c r="F494" s="13"/>
      <c r="G494" s="13"/>
      <c r="H494" s="15">
        <f>E494-D494</f>
        <v>1</v>
      </c>
      <c r="I494" s="16"/>
      <c r="J494" s="16">
        <f>I493*K493</f>
        <v>0.121</v>
      </c>
      <c r="K494" s="13"/>
      <c r="L494" s="13">
        <v>7700</v>
      </c>
      <c r="M494" s="13">
        <f>L494/(1+J494)</f>
        <v>6868.867082961641</v>
      </c>
      <c r="N494" s="13">
        <v>4.5</v>
      </c>
      <c r="O494" s="19">
        <f>N494*2.54/2</f>
        <v>5.715</v>
      </c>
      <c r="P494" s="20">
        <f>3.1416*O494*O494*H494*30.48</f>
        <v>3127.5072159407996</v>
      </c>
      <c r="Q494" s="16">
        <f>M494/P494</f>
        <v>2.1962753748260773</v>
      </c>
      <c r="R494" s="16">
        <f>H494/C494</f>
        <v>0.11904761904761937</v>
      </c>
      <c r="S494" s="64">
        <f>Q494*R494</f>
        <v>0.2614613541459623</v>
      </c>
      <c r="T494" s="17"/>
    </row>
    <row r="495" spans="1:20" ht="12" thickBot="1">
      <c r="A495" s="18"/>
      <c r="B495" s="12"/>
      <c r="C495" s="14"/>
      <c r="D495" s="73"/>
      <c r="E495" s="73"/>
      <c r="F495" s="13"/>
      <c r="G495" s="13"/>
      <c r="H495" s="13"/>
      <c r="I495" s="16"/>
      <c r="J495" s="16"/>
      <c r="K495" s="13"/>
      <c r="L495" s="13"/>
      <c r="M495" s="13"/>
      <c r="N495" s="13"/>
      <c r="O495" s="13"/>
      <c r="P495" s="13"/>
      <c r="Q495" s="13"/>
      <c r="R495" s="62"/>
      <c r="S495" s="65">
        <f>SUM(S473:S494)</f>
        <v>1.7435873247248665</v>
      </c>
      <c r="T495" s="63">
        <v>0</v>
      </c>
    </row>
    <row r="496" spans="1:20" ht="11.25">
      <c r="A496" s="46"/>
      <c r="B496" s="47"/>
      <c r="C496" s="48"/>
      <c r="D496" s="74"/>
      <c r="E496" s="74"/>
      <c r="F496" s="48"/>
      <c r="G496" s="48"/>
      <c r="H496" s="49"/>
      <c r="I496" s="50"/>
      <c r="J496" s="50"/>
      <c r="K496" s="48"/>
      <c r="L496" s="48"/>
      <c r="M496" s="48"/>
      <c r="N496" s="48"/>
      <c r="O496" s="48"/>
      <c r="P496" s="48"/>
      <c r="Q496" s="48"/>
      <c r="R496" s="48"/>
      <c r="S496" s="59"/>
      <c r="T496" s="51"/>
    </row>
    <row r="497" spans="1:20" ht="11.25">
      <c r="A497" s="11"/>
      <c r="B497" s="12" t="s">
        <v>28</v>
      </c>
      <c r="C497" s="13"/>
      <c r="D497" s="73">
        <v>656.8</v>
      </c>
      <c r="E497" s="73">
        <v>658.3</v>
      </c>
      <c r="F497" s="14">
        <v>656.8</v>
      </c>
      <c r="G497" s="14">
        <v>658.3</v>
      </c>
      <c r="H497" s="15">
        <f>G497-F497</f>
        <v>1.5</v>
      </c>
      <c r="I497" s="16">
        <f>H497/H498</f>
        <v>1</v>
      </c>
      <c r="J497" s="16"/>
      <c r="K497" s="13">
        <v>0.14100000000000001</v>
      </c>
      <c r="L497" s="13"/>
      <c r="M497" s="13"/>
      <c r="N497" s="13"/>
      <c r="O497" s="13"/>
      <c r="P497" s="13"/>
      <c r="Q497" s="13"/>
      <c r="R497" s="13"/>
      <c r="S497" s="13"/>
      <c r="T497" s="17"/>
    </row>
    <row r="498" spans="1:20" ht="11.25">
      <c r="A498" s="18">
        <v>29</v>
      </c>
      <c r="B498" s="12" t="s">
        <v>23</v>
      </c>
      <c r="C498" s="14">
        <v>4.400000000000091</v>
      </c>
      <c r="D498" s="73">
        <v>656.8</v>
      </c>
      <c r="E498" s="73">
        <v>658.3</v>
      </c>
      <c r="F498" s="13"/>
      <c r="G498" s="13"/>
      <c r="H498" s="15">
        <f>E498-D498</f>
        <v>1.5</v>
      </c>
      <c r="I498" s="16"/>
      <c r="J498" s="16">
        <f>I497*K497</f>
        <v>0.14100000000000001</v>
      </c>
      <c r="K498" s="13"/>
      <c r="L498" s="13">
        <v>8950</v>
      </c>
      <c r="M498" s="13">
        <f>L498/(1+J498)</f>
        <v>7843.996494303243</v>
      </c>
      <c r="N498" s="13">
        <v>4.5</v>
      </c>
      <c r="O498" s="19">
        <f>N498*2.54/2</f>
        <v>5.715</v>
      </c>
      <c r="P498" s="20">
        <f>3.1416*O498*O498*H498*30.48</f>
        <v>4691.2608239112</v>
      </c>
      <c r="Q498" s="16">
        <f>M498/P498</f>
        <v>1.6720444223272888</v>
      </c>
      <c r="R498" s="16">
        <f>H498/C498</f>
        <v>0.3409090909090839</v>
      </c>
      <c r="S498" s="16">
        <f>Q498*R498</f>
        <v>0.5700151439752004</v>
      </c>
      <c r="T498" s="17"/>
    </row>
    <row r="499" spans="1:20" ht="11.25">
      <c r="A499" s="18"/>
      <c r="B499" s="12"/>
      <c r="C499" s="14"/>
      <c r="D499" s="73"/>
      <c r="E499" s="73"/>
      <c r="F499" s="13"/>
      <c r="G499" s="13"/>
      <c r="H499" s="13"/>
      <c r="I499" s="16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7"/>
    </row>
    <row r="500" spans="1:20" ht="11.25">
      <c r="A500" s="11"/>
      <c r="B500" s="12" t="s">
        <v>28</v>
      </c>
      <c r="C500" s="13"/>
      <c r="D500" s="73">
        <v>658.3</v>
      </c>
      <c r="E500" s="73">
        <v>659.5</v>
      </c>
      <c r="F500" s="14">
        <v>658.3</v>
      </c>
      <c r="G500" s="14">
        <v>659.5</v>
      </c>
      <c r="H500" s="15">
        <f>G500-F500</f>
        <v>1.2000000000000455</v>
      </c>
      <c r="I500" s="16">
        <f>H500/H501</f>
        <v>0.8571428571428339</v>
      </c>
      <c r="J500" s="16"/>
      <c r="K500" s="13">
        <v>0.209</v>
      </c>
      <c r="L500" s="13"/>
      <c r="M500" s="13"/>
      <c r="N500" s="13"/>
      <c r="O500" s="13"/>
      <c r="P500" s="13"/>
      <c r="Q500" s="13"/>
      <c r="R500" s="13"/>
      <c r="S500" s="13"/>
      <c r="T500" s="17"/>
    </row>
    <row r="501" spans="1:20" ht="11.25">
      <c r="A501" s="18">
        <v>29</v>
      </c>
      <c r="B501" s="12" t="s">
        <v>23</v>
      </c>
      <c r="C501" s="14">
        <v>4.400000000000091</v>
      </c>
      <c r="D501" s="73">
        <v>658.3</v>
      </c>
      <c r="E501" s="73">
        <v>659.7</v>
      </c>
      <c r="F501" s="13"/>
      <c r="G501" s="13"/>
      <c r="H501" s="15">
        <f>E501-D501</f>
        <v>1.400000000000091</v>
      </c>
      <c r="I501" s="16"/>
      <c r="J501" s="16">
        <f>I500*K500+I502*K502</f>
        <v>0.19728571428571237</v>
      </c>
      <c r="K501" s="13"/>
      <c r="L501" s="13">
        <v>8000</v>
      </c>
      <c r="M501" s="13">
        <f>L501/(1+J501)</f>
        <v>6681.780217157868</v>
      </c>
      <c r="N501" s="13">
        <v>4.5</v>
      </c>
      <c r="O501" s="19">
        <f>N501*2.54/2</f>
        <v>5.715</v>
      </c>
      <c r="P501" s="20">
        <f>3.1416*O501*O501*H501*30.48</f>
        <v>4378.510102317405</v>
      </c>
      <c r="Q501" s="16">
        <f>M501/P501</f>
        <v>1.526039694100835</v>
      </c>
      <c r="R501" s="16">
        <f>H501/C501</f>
        <v>0.3181818181818323</v>
      </c>
      <c r="S501" s="16">
        <f>Q501*R501</f>
        <v>0.48555808448665083</v>
      </c>
      <c r="T501" s="17"/>
    </row>
    <row r="502" spans="1:20" ht="11.25">
      <c r="A502" s="11"/>
      <c r="B502" s="12" t="s">
        <v>28</v>
      </c>
      <c r="C502" s="13"/>
      <c r="D502" s="73">
        <v>659.5</v>
      </c>
      <c r="E502" s="73">
        <v>661.2</v>
      </c>
      <c r="F502" s="14">
        <v>659.5</v>
      </c>
      <c r="G502" s="14">
        <v>659.7</v>
      </c>
      <c r="H502" s="15">
        <f>G502-F502</f>
        <v>0.20000000000004547</v>
      </c>
      <c r="I502" s="16">
        <f>H502/H501</f>
        <v>0.14285714285716605</v>
      </c>
      <c r="J502" s="16"/>
      <c r="K502" s="13">
        <v>0.127</v>
      </c>
      <c r="L502" s="13"/>
      <c r="M502" s="13"/>
      <c r="N502" s="13"/>
      <c r="O502" s="13"/>
      <c r="P502" s="13"/>
      <c r="Q502" s="13"/>
      <c r="R502" s="13"/>
      <c r="S502" s="13"/>
      <c r="T502" s="17"/>
    </row>
    <row r="503" spans="1:20" ht="11.25">
      <c r="A503" s="11"/>
      <c r="B503" s="12"/>
      <c r="C503" s="13"/>
      <c r="D503" s="73"/>
      <c r="E503" s="73"/>
      <c r="F503" s="13"/>
      <c r="G503" s="13"/>
      <c r="H503" s="13"/>
      <c r="I503" s="16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7"/>
    </row>
    <row r="504" spans="1:20" ht="11.25">
      <c r="A504" s="11"/>
      <c r="B504" s="12" t="s">
        <v>28</v>
      </c>
      <c r="C504" s="13"/>
      <c r="D504" s="73">
        <v>659.5</v>
      </c>
      <c r="E504" s="73">
        <v>661.2</v>
      </c>
      <c r="F504" s="14">
        <v>659.7</v>
      </c>
      <c r="G504" s="14">
        <v>661.2</v>
      </c>
      <c r="H504" s="15">
        <f>G504-F504</f>
        <v>1.5</v>
      </c>
      <c r="I504" s="16">
        <f>H504/H505</f>
        <v>1</v>
      </c>
      <c r="J504" s="16"/>
      <c r="K504" s="13">
        <v>0.127</v>
      </c>
      <c r="L504" s="13"/>
      <c r="M504" s="13"/>
      <c r="N504" s="13"/>
      <c r="O504" s="13"/>
      <c r="P504" s="13"/>
      <c r="Q504" s="13"/>
      <c r="R504" s="13"/>
      <c r="S504" s="13"/>
      <c r="T504" s="17"/>
    </row>
    <row r="505" spans="1:20" ht="12" thickBot="1">
      <c r="A505" s="18">
        <v>29</v>
      </c>
      <c r="B505" s="12" t="s">
        <v>23</v>
      </c>
      <c r="C505" s="14">
        <v>4.400000000000091</v>
      </c>
      <c r="D505" s="73">
        <v>659.7</v>
      </c>
      <c r="E505" s="73">
        <v>661.2</v>
      </c>
      <c r="F505" s="13"/>
      <c r="G505" s="13"/>
      <c r="H505" s="15">
        <f>E505-D505</f>
        <v>1.5</v>
      </c>
      <c r="I505" s="16"/>
      <c r="J505" s="16">
        <f>I504*K504</f>
        <v>0.127</v>
      </c>
      <c r="K505" s="13"/>
      <c r="L505" s="13">
        <v>9150</v>
      </c>
      <c r="M505" s="13">
        <f>L505/(1+J505)</f>
        <v>8118.8997338065665</v>
      </c>
      <c r="N505" s="13">
        <v>4.5</v>
      </c>
      <c r="O505" s="19">
        <f>N505*2.54/2</f>
        <v>5.715</v>
      </c>
      <c r="P505" s="20">
        <f>3.1416*O505*O505*H505*30.48</f>
        <v>4691.2608239112</v>
      </c>
      <c r="Q505" s="16">
        <f>M505/P505</f>
        <v>1.730643432235702</v>
      </c>
      <c r="R505" s="16">
        <f>H505/C505</f>
        <v>0.3409090909090839</v>
      </c>
      <c r="S505" s="64">
        <f>Q505*R505</f>
        <v>0.58999207917125</v>
      </c>
      <c r="T505" s="17"/>
    </row>
    <row r="506" spans="1:20" ht="12" thickBot="1">
      <c r="A506" s="18"/>
      <c r="B506" s="12"/>
      <c r="C506" s="14"/>
      <c r="D506" s="73"/>
      <c r="E506" s="73"/>
      <c r="F506" s="13"/>
      <c r="G506" s="13"/>
      <c r="H506" s="15"/>
      <c r="I506" s="16"/>
      <c r="J506" s="16"/>
      <c r="K506" s="13"/>
      <c r="L506" s="13"/>
      <c r="M506" s="13"/>
      <c r="N506" s="13"/>
      <c r="O506" s="19"/>
      <c r="P506" s="20"/>
      <c r="Q506" s="16"/>
      <c r="R506" s="67"/>
      <c r="S506" s="65">
        <f>SUM(S498:S505)</f>
        <v>1.6455653076331012</v>
      </c>
      <c r="T506" s="63">
        <v>0</v>
      </c>
    </row>
    <row r="507" spans="1:20" ht="11.25">
      <c r="A507" s="46"/>
      <c r="B507" s="47"/>
      <c r="C507" s="48"/>
      <c r="D507" s="74"/>
      <c r="E507" s="74"/>
      <c r="F507" s="48"/>
      <c r="G507" s="48"/>
      <c r="H507" s="49"/>
      <c r="I507" s="50"/>
      <c r="J507" s="50"/>
      <c r="K507" s="48"/>
      <c r="L507" s="48"/>
      <c r="M507" s="48"/>
      <c r="N507" s="48"/>
      <c r="O507" s="48"/>
      <c r="P507" s="48"/>
      <c r="Q507" s="48"/>
      <c r="R507" s="48"/>
      <c r="S507" s="59"/>
      <c r="T507" s="51"/>
    </row>
    <row r="508" spans="1:20" ht="11.25">
      <c r="A508" s="18"/>
      <c r="B508" s="12"/>
      <c r="C508" s="14"/>
      <c r="D508" s="73"/>
      <c r="E508" s="73"/>
      <c r="F508" s="13"/>
      <c r="G508" s="13"/>
      <c r="H508" s="13"/>
      <c r="I508" s="16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7"/>
    </row>
    <row r="509" spans="1:20" ht="11.25">
      <c r="A509" s="11"/>
      <c r="B509" s="12" t="s">
        <v>28</v>
      </c>
      <c r="C509" s="13"/>
      <c r="D509" s="73">
        <v>661.2</v>
      </c>
      <c r="E509" s="73">
        <v>663.3</v>
      </c>
      <c r="F509" s="14">
        <v>661.2</v>
      </c>
      <c r="G509" s="14">
        <v>662.1</v>
      </c>
      <c r="H509" s="15">
        <f>G509-F509</f>
        <v>0.8999999999999773</v>
      </c>
      <c r="I509" s="16">
        <f>H509/H510</f>
        <v>1</v>
      </c>
      <c r="J509" s="16"/>
      <c r="K509" s="13">
        <v>0.324</v>
      </c>
      <c r="L509" s="13"/>
      <c r="M509" s="13"/>
      <c r="N509" s="13"/>
      <c r="O509" s="13"/>
      <c r="P509" s="13"/>
      <c r="Q509" s="13"/>
      <c r="R509" s="13"/>
      <c r="S509" s="13"/>
      <c r="T509" s="17"/>
    </row>
    <row r="510" spans="1:20" ht="11.25">
      <c r="A510" s="18">
        <v>30</v>
      </c>
      <c r="B510" s="12" t="s">
        <v>23</v>
      </c>
      <c r="C510" s="14">
        <v>6.7999999999999545</v>
      </c>
      <c r="D510" s="73">
        <v>661.2</v>
      </c>
      <c r="E510" s="73">
        <v>662.1</v>
      </c>
      <c r="F510" s="13"/>
      <c r="G510" s="13"/>
      <c r="H510" s="15">
        <f>E510-D510</f>
        <v>0.8999999999999773</v>
      </c>
      <c r="I510" s="16"/>
      <c r="J510" s="16">
        <f>I509*K509</f>
        <v>0.324</v>
      </c>
      <c r="K510" s="13"/>
      <c r="L510" s="13">
        <v>5400</v>
      </c>
      <c r="M510" s="13">
        <f>L510/(1+J510)</f>
        <v>4078.549848942598</v>
      </c>
      <c r="N510" s="13">
        <v>4.5</v>
      </c>
      <c r="O510" s="19">
        <f>N510*2.54/2</f>
        <v>5.715</v>
      </c>
      <c r="P510" s="20">
        <f>3.1416*O510*O510*H510*30.48</f>
        <v>2814.7564943466487</v>
      </c>
      <c r="Q510" s="16">
        <f>M510/P510</f>
        <v>1.4489885207243467</v>
      </c>
      <c r="R510" s="16">
        <f>H510/C510</f>
        <v>0.13235294117646812</v>
      </c>
      <c r="S510" s="16">
        <f>Q510*R510</f>
        <v>0.19177789244880702</v>
      </c>
      <c r="T510" s="17"/>
    </row>
    <row r="511" spans="1:20" ht="11.25">
      <c r="A511" s="11"/>
      <c r="B511" s="12"/>
      <c r="C511" s="13"/>
      <c r="D511" s="73"/>
      <c r="E511" s="73"/>
      <c r="F511" s="13"/>
      <c r="G511" s="13"/>
      <c r="H511" s="13"/>
      <c r="I511" s="16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7"/>
    </row>
    <row r="512" spans="1:20" ht="11.25">
      <c r="A512" s="11"/>
      <c r="B512" s="12" t="s">
        <v>28</v>
      </c>
      <c r="C512" s="13"/>
      <c r="D512" s="73">
        <v>661.2</v>
      </c>
      <c r="E512" s="73">
        <v>663.3</v>
      </c>
      <c r="F512" s="14">
        <v>662.1</v>
      </c>
      <c r="G512" s="14">
        <v>663.3</v>
      </c>
      <c r="H512" s="15">
        <f>G512-F512</f>
        <v>1.1999999999999318</v>
      </c>
      <c r="I512" s="16">
        <f>H512/H513</f>
        <v>0.7499999999999467</v>
      </c>
      <c r="J512" s="16"/>
      <c r="K512" s="13">
        <v>0.324</v>
      </c>
      <c r="L512" s="13"/>
      <c r="M512" s="13"/>
      <c r="N512" s="13"/>
      <c r="O512" s="13"/>
      <c r="P512" s="13"/>
      <c r="Q512" s="13"/>
      <c r="R512" s="13"/>
      <c r="S512" s="13"/>
      <c r="T512" s="17"/>
    </row>
    <row r="513" spans="1:20" ht="11.25">
      <c r="A513" s="18">
        <v>30</v>
      </c>
      <c r="B513" s="12" t="s">
        <v>23</v>
      </c>
      <c r="C513" s="14">
        <v>6.7999999999999545</v>
      </c>
      <c r="D513" s="73">
        <v>662.1</v>
      </c>
      <c r="E513" s="73">
        <v>663.7</v>
      </c>
      <c r="F513" s="13"/>
      <c r="G513" s="13"/>
      <c r="H513" s="15">
        <f>E513-D513</f>
        <v>1.6000000000000227</v>
      </c>
      <c r="I513" s="16"/>
      <c r="J513" s="16">
        <f>I512*K512+I514*K514</f>
        <v>0.2757499999999897</v>
      </c>
      <c r="K513" s="13"/>
      <c r="L513" s="13">
        <v>9050</v>
      </c>
      <c r="M513" s="13">
        <f>L513/(1+J513)</f>
        <v>7093.86635312567</v>
      </c>
      <c r="N513" s="13">
        <v>4.5</v>
      </c>
      <c r="O513" s="19">
        <f>N513*2.54/2</f>
        <v>5.715</v>
      </c>
      <c r="P513" s="20">
        <f>3.1416*O513*O513*H513*30.48</f>
        <v>5004.011545505351</v>
      </c>
      <c r="Q513" s="16">
        <f>M513/P513</f>
        <v>1.417635888449827</v>
      </c>
      <c r="R513" s="16">
        <f>H513/C513</f>
        <v>0.23529411764706373</v>
      </c>
      <c r="S513" s="16">
        <f>Q513*R513</f>
        <v>0.33356138551761333</v>
      </c>
      <c r="T513" s="17"/>
    </row>
    <row r="514" spans="1:20" ht="11.25">
      <c r="A514" s="11"/>
      <c r="B514" s="12" t="s">
        <v>28</v>
      </c>
      <c r="C514" s="13"/>
      <c r="D514" s="73">
        <v>663.3</v>
      </c>
      <c r="E514" s="73">
        <v>666.2</v>
      </c>
      <c r="F514" s="14">
        <v>663.3</v>
      </c>
      <c r="G514" s="14">
        <v>663.7</v>
      </c>
      <c r="H514" s="15">
        <f>G514-F514</f>
        <v>0.40000000000009095</v>
      </c>
      <c r="I514" s="16">
        <f>H514/H513</f>
        <v>0.2500000000000533</v>
      </c>
      <c r="J514" s="16"/>
      <c r="K514" s="13">
        <v>0.131</v>
      </c>
      <c r="L514" s="13"/>
      <c r="M514" s="13"/>
      <c r="N514" s="13"/>
      <c r="O514" s="13"/>
      <c r="P514" s="13"/>
      <c r="Q514" s="13"/>
      <c r="R514" s="13"/>
      <c r="S514" s="13"/>
      <c r="T514" s="17"/>
    </row>
    <row r="515" spans="1:20" ht="11.25">
      <c r="A515" s="11"/>
      <c r="B515" s="12"/>
      <c r="C515" s="13"/>
      <c r="D515" s="73"/>
      <c r="E515" s="73"/>
      <c r="F515" s="13"/>
      <c r="G515" s="13"/>
      <c r="H515" s="13"/>
      <c r="I515" s="16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7"/>
    </row>
    <row r="516" spans="1:20" ht="11.25">
      <c r="A516" s="11"/>
      <c r="B516" s="12" t="s">
        <v>28</v>
      </c>
      <c r="C516" s="13"/>
      <c r="D516" s="73">
        <v>663.3</v>
      </c>
      <c r="E516" s="73">
        <v>666.2</v>
      </c>
      <c r="F516" s="14">
        <v>663.7</v>
      </c>
      <c r="G516" s="14">
        <v>665.2</v>
      </c>
      <c r="H516" s="15">
        <f>G516-F516</f>
        <v>1.5</v>
      </c>
      <c r="I516" s="16">
        <f>H516/H517</f>
        <v>1</v>
      </c>
      <c r="J516" s="16"/>
      <c r="K516" s="13">
        <v>0.131</v>
      </c>
      <c r="L516" s="13"/>
      <c r="M516" s="13"/>
      <c r="N516" s="13"/>
      <c r="O516" s="13"/>
      <c r="P516" s="13"/>
      <c r="Q516" s="13"/>
      <c r="R516" s="13"/>
      <c r="S516" s="13"/>
      <c r="T516" s="17"/>
    </row>
    <row r="517" spans="1:20" ht="11.25">
      <c r="A517" s="18">
        <v>30</v>
      </c>
      <c r="B517" s="12" t="s">
        <v>23</v>
      </c>
      <c r="C517" s="14">
        <v>6.7999999999999545</v>
      </c>
      <c r="D517" s="73">
        <v>663.7</v>
      </c>
      <c r="E517" s="73">
        <v>665.2</v>
      </c>
      <c r="F517" s="13"/>
      <c r="G517" s="13"/>
      <c r="H517" s="15">
        <f>E517-D517</f>
        <v>1.5</v>
      </c>
      <c r="I517" s="16"/>
      <c r="J517" s="16">
        <f>I516*K516</f>
        <v>0.131</v>
      </c>
      <c r="K517" s="13"/>
      <c r="L517" s="13">
        <v>9450</v>
      </c>
      <c r="M517" s="13">
        <f>L517/(1+J517)</f>
        <v>8355.437665782494</v>
      </c>
      <c r="N517" s="13">
        <v>4.5</v>
      </c>
      <c r="O517" s="19">
        <f>N517*2.54/2</f>
        <v>5.715</v>
      </c>
      <c r="P517" s="20">
        <f>3.1416*O517*O517*H517*30.48</f>
        <v>4691.2608239112</v>
      </c>
      <c r="Q517" s="16">
        <f>M517/P517</f>
        <v>1.7810644045189532</v>
      </c>
      <c r="R517" s="16">
        <f>H517/C517</f>
        <v>0.2205882352941191</v>
      </c>
      <c r="S517" s="16">
        <f>Q517*R517</f>
        <v>0.392881853938007</v>
      </c>
      <c r="T517" s="17"/>
    </row>
    <row r="518" spans="1:20" ht="11.25">
      <c r="A518" s="18"/>
      <c r="B518" s="12"/>
      <c r="C518" s="14"/>
      <c r="D518" s="73"/>
      <c r="E518" s="73"/>
      <c r="F518" s="13"/>
      <c r="G518" s="13"/>
      <c r="H518" s="13"/>
      <c r="I518" s="16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7"/>
    </row>
    <row r="519" spans="1:20" ht="11.25">
      <c r="A519" s="11"/>
      <c r="B519" s="12" t="s">
        <v>28</v>
      </c>
      <c r="C519" s="13"/>
      <c r="D519" s="73">
        <v>666.2</v>
      </c>
      <c r="E519" s="73">
        <v>668</v>
      </c>
      <c r="F519" s="14">
        <v>665.2</v>
      </c>
      <c r="G519" s="14">
        <v>666.8</v>
      </c>
      <c r="H519" s="15">
        <f>G519-F519</f>
        <v>1.599999999999909</v>
      </c>
      <c r="I519" s="16">
        <f>H519/H520</f>
        <v>1</v>
      </c>
      <c r="J519" s="16"/>
      <c r="K519" s="13">
        <v>0.057</v>
      </c>
      <c r="L519" s="13"/>
      <c r="M519" s="13"/>
      <c r="N519" s="13"/>
      <c r="O519" s="13"/>
      <c r="P519" s="13"/>
      <c r="Q519" s="13"/>
      <c r="R519" s="13"/>
      <c r="S519" s="13"/>
      <c r="T519" s="17"/>
    </row>
    <row r="520" spans="1:20" ht="11.25">
      <c r="A520" s="18">
        <v>30</v>
      </c>
      <c r="B520" s="12" t="s">
        <v>23</v>
      </c>
      <c r="C520" s="14">
        <v>6.7999999999999545</v>
      </c>
      <c r="D520" s="73">
        <v>665.2</v>
      </c>
      <c r="E520" s="73">
        <v>666.8</v>
      </c>
      <c r="F520" s="13"/>
      <c r="G520" s="13"/>
      <c r="H520" s="15">
        <f>E520-D520</f>
        <v>1.599999999999909</v>
      </c>
      <c r="I520" s="16"/>
      <c r="J520" s="16">
        <f>I519*K519</f>
        <v>0.057</v>
      </c>
      <c r="K520" s="13"/>
      <c r="L520" s="13">
        <v>8950</v>
      </c>
      <c r="M520" s="13">
        <f>L520/(1+J520)</f>
        <v>8467.360454115422</v>
      </c>
      <c r="N520" s="13">
        <v>4.5</v>
      </c>
      <c r="O520" s="19">
        <f>N520*2.54/2</f>
        <v>5.715</v>
      </c>
      <c r="P520" s="20">
        <f>3.1416*O520*O520*H520*30.48</f>
        <v>5004.011545504995</v>
      </c>
      <c r="Q520" s="16">
        <f>M520/P520</f>
        <v>1.6921144919662474</v>
      </c>
      <c r="R520" s="16">
        <f>H520/C520</f>
        <v>0.23529411764704702</v>
      </c>
      <c r="S520" s="16">
        <f>Q520*R520</f>
        <v>0.3981445863449794</v>
      </c>
      <c r="T520" s="17"/>
    </row>
    <row r="521" spans="1:20" ht="11.25">
      <c r="A521" s="18"/>
      <c r="B521" s="12"/>
      <c r="C521" s="14"/>
      <c r="D521" s="73"/>
      <c r="E521" s="73"/>
      <c r="F521" s="13"/>
      <c r="G521" s="13"/>
      <c r="H521" s="13"/>
      <c r="I521" s="16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7"/>
    </row>
    <row r="522" spans="1:20" ht="11.25">
      <c r="A522" s="11"/>
      <c r="B522" s="12" t="s">
        <v>28</v>
      </c>
      <c r="C522" s="13"/>
      <c r="D522" s="73">
        <v>666.2</v>
      </c>
      <c r="E522" s="73">
        <v>668</v>
      </c>
      <c r="F522" s="14">
        <v>666.8</v>
      </c>
      <c r="G522" s="14">
        <v>668</v>
      </c>
      <c r="H522" s="15">
        <f>G522-F522</f>
        <v>1.2000000000000455</v>
      </c>
      <c r="I522" s="16">
        <f>H522/H523</f>
        <v>1</v>
      </c>
      <c r="J522" s="16"/>
      <c r="K522" s="13">
        <v>0.057</v>
      </c>
      <c r="L522" s="13"/>
      <c r="M522" s="13"/>
      <c r="N522" s="13"/>
      <c r="O522" s="13"/>
      <c r="P522" s="13"/>
      <c r="Q522" s="13"/>
      <c r="R522" s="13"/>
      <c r="S522" s="13"/>
      <c r="T522" s="17"/>
    </row>
    <row r="523" spans="1:20" ht="12" thickBot="1">
      <c r="A523" s="18">
        <v>30</v>
      </c>
      <c r="B523" s="12" t="s">
        <v>23</v>
      </c>
      <c r="C523" s="14">
        <v>6.7999999999999545</v>
      </c>
      <c r="D523" s="73">
        <v>666.8</v>
      </c>
      <c r="E523" s="73">
        <v>668</v>
      </c>
      <c r="F523" s="13"/>
      <c r="G523" s="13"/>
      <c r="H523" s="15">
        <f>E523-D523</f>
        <v>1.2000000000000455</v>
      </c>
      <c r="I523" s="16"/>
      <c r="J523" s="16">
        <f>I522*K522</f>
        <v>0.057</v>
      </c>
      <c r="K523" s="13"/>
      <c r="L523" s="13">
        <v>7900</v>
      </c>
      <c r="M523" s="13">
        <f>L523/(1+J523)</f>
        <v>7473.982970671713</v>
      </c>
      <c r="N523" s="13">
        <v>4.5</v>
      </c>
      <c r="O523" s="19">
        <f>N523*2.54/2</f>
        <v>5.715</v>
      </c>
      <c r="P523" s="20">
        <f>3.1416*O523*O523*H523*30.48</f>
        <v>3753.008659129102</v>
      </c>
      <c r="Q523" s="16">
        <f>M523/P523</f>
        <v>1.9914643555355067</v>
      </c>
      <c r="R523" s="16">
        <f>H523/C523</f>
        <v>0.17647058823530198</v>
      </c>
      <c r="S523" s="64">
        <f>Q523*R523</f>
        <v>0.35143488627098746</v>
      </c>
      <c r="T523" s="17"/>
    </row>
    <row r="524" spans="1:20" ht="12" thickBot="1">
      <c r="A524" s="18"/>
      <c r="B524" s="12"/>
      <c r="C524" s="14"/>
      <c r="D524" s="73"/>
      <c r="E524" s="73"/>
      <c r="F524" s="13"/>
      <c r="G524" s="13"/>
      <c r="H524" s="15"/>
      <c r="I524" s="16"/>
      <c r="J524" s="16"/>
      <c r="K524" s="13"/>
      <c r="L524" s="13"/>
      <c r="M524" s="13"/>
      <c r="N524" s="13"/>
      <c r="O524" s="19"/>
      <c r="P524" s="20"/>
      <c r="Q524" s="16"/>
      <c r="R524" s="67"/>
      <c r="S524" s="65">
        <f>SUM(S510:S523)</f>
        <v>1.6678006045203944</v>
      </c>
      <c r="T524" s="63">
        <v>0</v>
      </c>
    </row>
    <row r="525" spans="1:20" ht="11.25">
      <c r="A525" s="46"/>
      <c r="B525" s="47"/>
      <c r="C525" s="48"/>
      <c r="D525" s="74"/>
      <c r="E525" s="74"/>
      <c r="F525" s="48"/>
      <c r="G525" s="48"/>
      <c r="H525" s="49"/>
      <c r="I525" s="50"/>
      <c r="J525" s="50"/>
      <c r="K525" s="48"/>
      <c r="L525" s="48"/>
      <c r="M525" s="48"/>
      <c r="N525" s="48"/>
      <c r="O525" s="48"/>
      <c r="P525" s="48"/>
      <c r="Q525" s="48"/>
      <c r="R525" s="48"/>
      <c r="S525" s="59"/>
      <c r="T525" s="51"/>
    </row>
    <row r="526" spans="1:20" ht="11.25">
      <c r="A526" s="18"/>
      <c r="B526" s="12"/>
      <c r="C526" s="14"/>
      <c r="D526" s="73"/>
      <c r="E526" s="73"/>
      <c r="F526" s="13"/>
      <c r="G526" s="13"/>
      <c r="H526" s="13"/>
      <c r="I526" s="16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7"/>
    </row>
    <row r="527" spans="1:20" ht="11.25">
      <c r="A527" s="11"/>
      <c r="B527" s="12" t="s">
        <v>28</v>
      </c>
      <c r="C527" s="13"/>
      <c r="D527" s="73">
        <v>668</v>
      </c>
      <c r="E527" s="73">
        <v>670.7</v>
      </c>
      <c r="F527" s="14">
        <v>668</v>
      </c>
      <c r="G527" s="14">
        <v>669</v>
      </c>
      <c r="H527" s="15">
        <f>G527-F527</f>
        <v>1</v>
      </c>
      <c r="I527" s="16">
        <f>H527/H528</f>
        <v>1</v>
      </c>
      <c r="J527" s="16"/>
      <c r="K527" s="13">
        <v>0.131</v>
      </c>
      <c r="L527" s="13"/>
      <c r="M527" s="13"/>
      <c r="N527" s="13"/>
      <c r="O527" s="13"/>
      <c r="P527" s="13"/>
      <c r="Q527" s="13"/>
      <c r="R527" s="13"/>
      <c r="S527" s="13"/>
      <c r="T527" s="17"/>
    </row>
    <row r="528" spans="1:20" ht="11.25">
      <c r="A528" s="18">
        <v>31</v>
      </c>
      <c r="B528" s="12" t="s">
        <v>23</v>
      </c>
      <c r="C528" s="14">
        <v>5.2000000000000455</v>
      </c>
      <c r="D528" s="73">
        <v>668</v>
      </c>
      <c r="E528" s="73">
        <v>669</v>
      </c>
      <c r="F528" s="13"/>
      <c r="G528" s="13"/>
      <c r="H528" s="15">
        <f>E528-D528</f>
        <v>1</v>
      </c>
      <c r="I528" s="16"/>
      <c r="J528" s="16">
        <f>I527*K527</f>
        <v>0.131</v>
      </c>
      <c r="K528" s="13"/>
      <c r="L528" s="13">
        <v>5500</v>
      </c>
      <c r="M528" s="13">
        <f>L528/(1+J528)</f>
        <v>4862.953138815208</v>
      </c>
      <c r="N528" s="13">
        <v>4.5</v>
      </c>
      <c r="O528" s="19">
        <f>N528*2.54/2</f>
        <v>5.715</v>
      </c>
      <c r="P528" s="20">
        <f>3.1416*O528*O528*H528*30.48</f>
        <v>3127.5072159407996</v>
      </c>
      <c r="Q528" s="16">
        <f>M528/P528</f>
        <v>1.55489749600861</v>
      </c>
      <c r="R528" s="16">
        <f>H528/C528</f>
        <v>0.19230769230769063</v>
      </c>
      <c r="S528" s="16">
        <f>Q528*R528</f>
        <v>0.2990187492324224</v>
      </c>
      <c r="T528" s="17"/>
    </row>
    <row r="529" spans="1:20" ht="11.25">
      <c r="A529" s="18"/>
      <c r="B529" s="12"/>
      <c r="C529" s="14"/>
      <c r="D529" s="73"/>
      <c r="E529" s="73"/>
      <c r="F529" s="13"/>
      <c r="G529" s="13"/>
      <c r="H529" s="13"/>
      <c r="I529" s="16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7"/>
    </row>
    <row r="530" spans="1:20" ht="11.25">
      <c r="A530" s="11"/>
      <c r="B530" s="12" t="s">
        <v>28</v>
      </c>
      <c r="C530" s="13"/>
      <c r="D530" s="73">
        <v>668</v>
      </c>
      <c r="E530" s="73">
        <v>670.7</v>
      </c>
      <c r="F530" s="14">
        <v>669</v>
      </c>
      <c r="G530" s="14">
        <v>670.5</v>
      </c>
      <c r="H530" s="15">
        <f>G530-F530</f>
        <v>1.5</v>
      </c>
      <c r="I530" s="16">
        <f>H530/H531</f>
        <v>1</v>
      </c>
      <c r="J530" s="16"/>
      <c r="K530" s="13">
        <v>0.131</v>
      </c>
      <c r="L530" s="13"/>
      <c r="M530" s="13"/>
      <c r="N530" s="13"/>
      <c r="O530" s="13"/>
      <c r="P530" s="13"/>
      <c r="Q530" s="13"/>
      <c r="R530" s="13"/>
      <c r="S530" s="13"/>
      <c r="T530" s="17"/>
    </row>
    <row r="531" spans="1:20" ht="11.25">
      <c r="A531" s="18">
        <v>31</v>
      </c>
      <c r="B531" s="12" t="s">
        <v>23</v>
      </c>
      <c r="C531" s="14">
        <v>5.2000000000000455</v>
      </c>
      <c r="D531" s="73">
        <v>669</v>
      </c>
      <c r="E531" s="73">
        <v>670.5</v>
      </c>
      <c r="F531" s="13"/>
      <c r="G531" s="13"/>
      <c r="H531" s="15">
        <f>E531-D531</f>
        <v>1.5</v>
      </c>
      <c r="I531" s="16"/>
      <c r="J531" s="16">
        <f>I530*K530</f>
        <v>0.131</v>
      </c>
      <c r="K531" s="13"/>
      <c r="L531" s="13">
        <v>7400</v>
      </c>
      <c r="M531" s="13">
        <f>L531/(1+J531)</f>
        <v>6542.8824049513705</v>
      </c>
      <c r="N531" s="13">
        <v>4.5</v>
      </c>
      <c r="O531" s="19">
        <f>N531*2.54/2</f>
        <v>5.715</v>
      </c>
      <c r="P531" s="20">
        <f>3.1416*O531*O531*H531*30.48</f>
        <v>4691.2608239112</v>
      </c>
      <c r="Q531" s="16">
        <f>M531/P531</f>
        <v>1.3946959358137834</v>
      </c>
      <c r="R531" s="16">
        <f>H531/C531</f>
        <v>0.28846153846153594</v>
      </c>
      <c r="S531" s="16">
        <f>Q531*R531</f>
        <v>0.40231613533089555</v>
      </c>
      <c r="T531" s="17"/>
    </row>
    <row r="532" spans="1:20" ht="11.25">
      <c r="A532" s="18"/>
      <c r="B532" s="12"/>
      <c r="C532" s="14"/>
      <c r="D532" s="73"/>
      <c r="E532" s="73"/>
      <c r="F532" s="13"/>
      <c r="G532" s="13"/>
      <c r="H532" s="13"/>
      <c r="I532" s="16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7"/>
    </row>
    <row r="533" spans="1:20" ht="11.25">
      <c r="A533" s="11"/>
      <c r="B533" s="12" t="s">
        <v>28</v>
      </c>
      <c r="C533" s="13"/>
      <c r="D533" s="73">
        <v>668</v>
      </c>
      <c r="E533" s="73">
        <v>670.7</v>
      </c>
      <c r="F533" s="14">
        <v>668</v>
      </c>
      <c r="G533" s="14">
        <v>670.7</v>
      </c>
      <c r="H533" s="15">
        <f>G533-F533</f>
        <v>2.7000000000000455</v>
      </c>
      <c r="I533" s="16">
        <f>H533/H534</f>
        <v>1.8000000000000302</v>
      </c>
      <c r="J533" s="16"/>
      <c r="K533" s="13">
        <v>0.131</v>
      </c>
      <c r="L533" s="13"/>
      <c r="M533" s="13"/>
      <c r="N533" s="13"/>
      <c r="O533" s="13"/>
      <c r="P533" s="13"/>
      <c r="Q533" s="13"/>
      <c r="R533" s="13"/>
      <c r="S533" s="13"/>
      <c r="T533" s="17"/>
    </row>
    <row r="534" spans="1:20" ht="11.25">
      <c r="A534" s="18">
        <v>31</v>
      </c>
      <c r="B534" s="12" t="s">
        <v>23</v>
      </c>
      <c r="C534" s="14">
        <v>5.2000000000000455</v>
      </c>
      <c r="D534" s="73">
        <v>670.5</v>
      </c>
      <c r="E534" s="73">
        <v>672</v>
      </c>
      <c r="F534" s="13"/>
      <c r="G534" s="13"/>
      <c r="H534" s="15">
        <f>E534-D534</f>
        <v>1.5</v>
      </c>
      <c r="I534" s="16"/>
      <c r="J534" s="16">
        <f>I533*K533+I535*K535</f>
        <v>0.33286666666666725</v>
      </c>
      <c r="K534" s="13"/>
      <c r="L534" s="13">
        <v>7850</v>
      </c>
      <c r="M534" s="13">
        <f>L534/(1+J534)</f>
        <v>5889.561346471262</v>
      </c>
      <c r="N534" s="13">
        <v>4.5</v>
      </c>
      <c r="O534" s="19">
        <f>N534*2.54/2</f>
        <v>5.715</v>
      </c>
      <c r="P534" s="20">
        <f>3.1416*O534*O534*H534*30.48</f>
        <v>4691.2608239112</v>
      </c>
      <c r="Q534" s="16">
        <f>M534/P534</f>
        <v>1.2554325089861482</v>
      </c>
      <c r="R534" s="16">
        <f>H534/C534</f>
        <v>0.28846153846153594</v>
      </c>
      <c r="S534" s="16">
        <f>Q534*R534</f>
        <v>0.36214399297677036</v>
      </c>
      <c r="T534" s="17"/>
    </row>
    <row r="535" spans="1:20" ht="11.25">
      <c r="A535" s="11"/>
      <c r="B535" s="12" t="s">
        <v>28</v>
      </c>
      <c r="C535" s="13"/>
      <c r="D535" s="73">
        <v>670.7</v>
      </c>
      <c r="E535" s="73">
        <v>673.2</v>
      </c>
      <c r="F535" s="14">
        <v>670.7</v>
      </c>
      <c r="G535" s="14">
        <v>672</v>
      </c>
      <c r="H535" s="15">
        <f>G535-F535</f>
        <v>1.2999999999999545</v>
      </c>
      <c r="I535" s="16">
        <f>H535/H534</f>
        <v>0.8666666666666364</v>
      </c>
      <c r="J535" s="16"/>
      <c r="K535" s="13">
        <v>0.112</v>
      </c>
      <c r="L535" s="13"/>
      <c r="M535" s="13"/>
      <c r="N535" s="13"/>
      <c r="O535" s="13"/>
      <c r="P535" s="13"/>
      <c r="Q535" s="13"/>
      <c r="R535" s="13"/>
      <c r="S535" s="13"/>
      <c r="T535" s="17"/>
    </row>
    <row r="536" spans="1:20" ht="11.25">
      <c r="A536" s="11"/>
      <c r="B536" s="12"/>
      <c r="C536" s="13"/>
      <c r="D536" s="73"/>
      <c r="E536" s="73"/>
      <c r="F536" s="13"/>
      <c r="G536" s="13"/>
      <c r="H536" s="13"/>
      <c r="I536" s="16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7"/>
    </row>
    <row r="537" spans="1:20" ht="11.25">
      <c r="A537" s="11"/>
      <c r="B537" s="12" t="s">
        <v>28</v>
      </c>
      <c r="C537" s="13"/>
      <c r="D537" s="73">
        <v>670.7</v>
      </c>
      <c r="E537" s="73">
        <v>673.2</v>
      </c>
      <c r="F537" s="14">
        <v>672</v>
      </c>
      <c r="G537" s="14">
        <v>673.2</v>
      </c>
      <c r="H537" s="15">
        <f>G537-F537</f>
        <v>1.2000000000000455</v>
      </c>
      <c r="I537" s="16">
        <f>H537/H538</f>
        <v>1</v>
      </c>
      <c r="J537" s="16"/>
      <c r="K537" s="13">
        <v>0.112</v>
      </c>
      <c r="L537" s="13"/>
      <c r="M537" s="13"/>
      <c r="N537" s="13"/>
      <c r="O537" s="13"/>
      <c r="P537" s="13"/>
      <c r="Q537" s="13"/>
      <c r="R537" s="13"/>
      <c r="S537" s="13"/>
      <c r="T537" s="17"/>
    </row>
    <row r="538" spans="1:20" ht="12" thickBot="1">
      <c r="A538" s="18">
        <v>31</v>
      </c>
      <c r="B538" s="12" t="s">
        <v>23</v>
      </c>
      <c r="C538" s="14">
        <v>5.2000000000000455</v>
      </c>
      <c r="D538" s="73">
        <v>672</v>
      </c>
      <c r="E538" s="73">
        <v>673.2</v>
      </c>
      <c r="F538" s="13"/>
      <c r="G538" s="13"/>
      <c r="H538" s="15">
        <f>E538-D538</f>
        <v>1.2000000000000455</v>
      </c>
      <c r="I538" s="16"/>
      <c r="J538" s="16">
        <f>I537*K537</f>
        <v>0.112</v>
      </c>
      <c r="K538" s="13"/>
      <c r="L538" s="13">
        <v>7800</v>
      </c>
      <c r="M538" s="13">
        <f>L538/(1+J538)</f>
        <v>7014.388489208633</v>
      </c>
      <c r="N538" s="13">
        <v>4.5</v>
      </c>
      <c r="O538" s="19">
        <f>N538*2.54/2</f>
        <v>5.715</v>
      </c>
      <c r="P538" s="20">
        <f>3.1416*O538*O538*H538*30.48</f>
        <v>3753.008659129102</v>
      </c>
      <c r="Q538" s="16">
        <f>M538/P538</f>
        <v>1.8690040781404285</v>
      </c>
      <c r="R538" s="16">
        <f>H538/C538</f>
        <v>0.2307692307692375</v>
      </c>
      <c r="S538" s="64">
        <f>Q538*R538</f>
        <v>0.4313086334170345</v>
      </c>
      <c r="T538" s="17"/>
    </row>
    <row r="539" spans="1:20" ht="12" thickBot="1">
      <c r="A539" s="18"/>
      <c r="B539" s="12"/>
      <c r="C539" s="14"/>
      <c r="D539" s="73"/>
      <c r="E539" s="73"/>
      <c r="F539" s="13"/>
      <c r="G539" s="13"/>
      <c r="H539" s="13"/>
      <c r="I539" s="16"/>
      <c r="J539" s="16"/>
      <c r="K539" s="13"/>
      <c r="L539" s="13"/>
      <c r="M539" s="13"/>
      <c r="N539" s="13"/>
      <c r="O539" s="13"/>
      <c r="P539" s="13"/>
      <c r="Q539" s="13"/>
      <c r="R539" s="62"/>
      <c r="S539" s="65">
        <f>SUM(S528:S538)</f>
        <v>1.494787510957123</v>
      </c>
      <c r="T539" s="66">
        <v>0.7</v>
      </c>
    </row>
    <row r="540" spans="1:20" ht="11.25">
      <c r="A540" s="46"/>
      <c r="B540" s="47"/>
      <c r="C540" s="48"/>
      <c r="D540" s="74"/>
      <c r="E540" s="74"/>
      <c r="F540" s="48"/>
      <c r="G540" s="48"/>
      <c r="H540" s="49"/>
      <c r="I540" s="50"/>
      <c r="J540" s="50"/>
      <c r="K540" s="48"/>
      <c r="L540" s="48"/>
      <c r="M540" s="48"/>
      <c r="N540" s="48"/>
      <c r="O540" s="48"/>
      <c r="P540" s="48"/>
      <c r="Q540" s="48"/>
      <c r="R540" s="48"/>
      <c r="S540" s="59"/>
      <c r="T540" s="51"/>
    </row>
    <row r="541" spans="1:20" ht="11.25">
      <c r="A541" s="18"/>
      <c r="B541" s="12"/>
      <c r="C541" s="12"/>
      <c r="D541" s="73"/>
      <c r="E541" s="73"/>
      <c r="F541" s="13"/>
      <c r="G541" s="13"/>
      <c r="H541" s="13"/>
      <c r="I541" s="16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7"/>
    </row>
    <row r="542" spans="1:20" ht="11.25">
      <c r="A542" s="11"/>
      <c r="B542" s="12" t="s">
        <v>28</v>
      </c>
      <c r="C542" s="13"/>
      <c r="D542" s="73">
        <v>673.9</v>
      </c>
      <c r="E542" s="73">
        <v>675.3</v>
      </c>
      <c r="F542" s="14">
        <v>673.9</v>
      </c>
      <c r="G542" s="14">
        <v>674.4</v>
      </c>
      <c r="H542" s="15">
        <f>G542-F542</f>
        <v>0.5</v>
      </c>
      <c r="I542" s="16">
        <f>H542/H543</f>
        <v>1</v>
      </c>
      <c r="J542" s="16"/>
      <c r="K542" s="13">
        <v>0.152</v>
      </c>
      <c r="L542" s="13"/>
      <c r="M542" s="13"/>
      <c r="N542" s="13"/>
      <c r="O542" s="13"/>
      <c r="P542" s="13"/>
      <c r="Q542" s="13"/>
      <c r="R542" s="13"/>
      <c r="S542" s="13"/>
      <c r="T542" s="17"/>
    </row>
    <row r="543" spans="1:20" ht="11.25">
      <c r="A543" s="18">
        <v>32</v>
      </c>
      <c r="B543" s="12" t="s">
        <v>23</v>
      </c>
      <c r="C543" s="14">
        <v>3.3999999999999773</v>
      </c>
      <c r="D543" s="73">
        <v>673.9</v>
      </c>
      <c r="E543" s="73">
        <v>674.4</v>
      </c>
      <c r="F543" s="13"/>
      <c r="G543" s="13"/>
      <c r="H543" s="15">
        <f>E543-D543</f>
        <v>0.5</v>
      </c>
      <c r="I543" s="16"/>
      <c r="J543" s="16">
        <f>I542*K542</f>
        <v>0.152</v>
      </c>
      <c r="K543" s="13"/>
      <c r="L543" s="13">
        <v>2760</v>
      </c>
      <c r="M543" s="13">
        <f>L543/(1+J543)</f>
        <v>2395.8333333333335</v>
      </c>
      <c r="N543" s="13">
        <v>4.5</v>
      </c>
      <c r="O543" s="19">
        <f>N543*2.54/2</f>
        <v>5.715</v>
      </c>
      <c r="P543" s="20">
        <f>3.1416*O543*O543*H543*30.48</f>
        <v>1563.7536079703998</v>
      </c>
      <c r="Q543" s="16">
        <f>M543/P543</f>
        <v>1.5321041122603019</v>
      </c>
      <c r="R543" s="16">
        <f>H543/C543</f>
        <v>0.14705882352941274</v>
      </c>
      <c r="S543" s="16">
        <f>Q543*R543</f>
        <v>0.2253094282735753</v>
      </c>
      <c r="T543" s="17"/>
    </row>
    <row r="544" spans="1:20" ht="11.25">
      <c r="A544" s="18"/>
      <c r="B544" s="12"/>
      <c r="C544" s="14"/>
      <c r="D544" s="73"/>
      <c r="E544" s="73"/>
      <c r="F544" s="13"/>
      <c r="G544" s="13"/>
      <c r="H544" s="13"/>
      <c r="I544" s="16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7"/>
    </row>
    <row r="545" spans="1:20" ht="11.25">
      <c r="A545" s="11"/>
      <c r="B545" s="12" t="s">
        <v>28</v>
      </c>
      <c r="C545" s="13"/>
      <c r="D545" s="73">
        <v>673.9</v>
      </c>
      <c r="E545" s="73">
        <v>675.3</v>
      </c>
      <c r="F545" s="14">
        <v>674.4</v>
      </c>
      <c r="G545" s="14">
        <v>675.3</v>
      </c>
      <c r="H545" s="15">
        <f>G545-F545</f>
        <v>0.8999999999999773</v>
      </c>
      <c r="I545" s="16">
        <f>H545/H546</f>
        <v>0.5999999999999849</v>
      </c>
      <c r="J545" s="16"/>
      <c r="K545" s="13">
        <v>0.152</v>
      </c>
      <c r="L545" s="13"/>
      <c r="M545" s="13"/>
      <c r="N545" s="13"/>
      <c r="O545" s="13"/>
      <c r="P545" s="13"/>
      <c r="Q545" s="13"/>
      <c r="R545" s="13"/>
      <c r="S545" s="13"/>
      <c r="T545" s="17"/>
    </row>
    <row r="546" spans="1:20" ht="11.25">
      <c r="A546" s="18">
        <v>32</v>
      </c>
      <c r="B546" s="12" t="s">
        <v>23</v>
      </c>
      <c r="C546" s="14">
        <v>3.3999999999999773</v>
      </c>
      <c r="D546" s="73">
        <v>674.4</v>
      </c>
      <c r="E546" s="73">
        <v>675.9</v>
      </c>
      <c r="F546" s="13"/>
      <c r="G546" s="13"/>
      <c r="H546" s="15">
        <f>E546-D546</f>
        <v>1.5</v>
      </c>
      <c r="I546" s="16"/>
      <c r="J546" s="16">
        <f>I545*K545+I547*K547</f>
        <v>0.14199999999999963</v>
      </c>
      <c r="K546" s="13"/>
      <c r="L546" s="13">
        <v>9300</v>
      </c>
      <c r="M546" s="13">
        <f>L546/(1+J546)</f>
        <v>8143.607705779336</v>
      </c>
      <c r="N546" s="13">
        <v>4.5</v>
      </c>
      <c r="O546" s="19">
        <f>N546*2.54/2</f>
        <v>5.715</v>
      </c>
      <c r="P546" s="20">
        <f>3.1416*O546*O546*H546*30.48</f>
        <v>4691.2608239112</v>
      </c>
      <c r="Q546" s="16">
        <f>M546/P546</f>
        <v>1.7359102406482367</v>
      </c>
      <c r="R546" s="16">
        <f>H546/C546</f>
        <v>0.4411764705882382</v>
      </c>
      <c r="S546" s="16">
        <f>Q546*R546</f>
        <v>0.7658427532271683</v>
      </c>
      <c r="T546" s="17"/>
    </row>
    <row r="547" spans="1:20" ht="11.25">
      <c r="A547" s="11"/>
      <c r="B547" s="12" t="s">
        <v>28</v>
      </c>
      <c r="C547" s="13"/>
      <c r="D547" s="73">
        <v>675.3</v>
      </c>
      <c r="E547" s="73">
        <v>677.3</v>
      </c>
      <c r="F547" s="14">
        <v>675.3</v>
      </c>
      <c r="G547" s="14">
        <v>675.9</v>
      </c>
      <c r="H547" s="15">
        <f>G547-F547</f>
        <v>0.6000000000000227</v>
      </c>
      <c r="I547" s="16">
        <f>H547/H546</f>
        <v>0.4000000000000152</v>
      </c>
      <c r="J547" s="16"/>
      <c r="K547" s="13">
        <v>0.127</v>
      </c>
      <c r="L547" s="13"/>
      <c r="M547" s="13"/>
      <c r="N547" s="13"/>
      <c r="O547" s="13"/>
      <c r="P547" s="13"/>
      <c r="Q547" s="13"/>
      <c r="R547" s="13"/>
      <c r="S547" s="13"/>
      <c r="T547" s="17"/>
    </row>
    <row r="548" spans="1:20" ht="11.25">
      <c r="A548" s="11"/>
      <c r="B548" s="12"/>
      <c r="C548" s="13"/>
      <c r="D548" s="73"/>
      <c r="E548" s="73"/>
      <c r="F548" s="13"/>
      <c r="G548" s="13"/>
      <c r="H548" s="13"/>
      <c r="I548" s="16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7"/>
    </row>
    <row r="549" spans="1:20" ht="11.25">
      <c r="A549" s="11"/>
      <c r="B549" s="12" t="s">
        <v>28</v>
      </c>
      <c r="C549" s="13"/>
      <c r="D549" s="73">
        <v>675.3</v>
      </c>
      <c r="E549" s="73">
        <v>677.3</v>
      </c>
      <c r="F549" s="14">
        <v>675.9</v>
      </c>
      <c r="G549" s="14">
        <v>677.3</v>
      </c>
      <c r="H549" s="15">
        <f>G549-F549</f>
        <v>1.3999999999999773</v>
      </c>
      <c r="I549" s="16">
        <f>H549/H550</f>
        <v>1</v>
      </c>
      <c r="J549" s="16"/>
      <c r="K549" s="13">
        <v>0.127</v>
      </c>
      <c r="L549" s="13"/>
      <c r="M549" s="13"/>
      <c r="N549" s="13"/>
      <c r="O549" s="13"/>
      <c r="P549" s="13"/>
      <c r="Q549" s="13"/>
      <c r="R549" s="13"/>
      <c r="S549" s="13"/>
      <c r="T549" s="17"/>
    </row>
    <row r="550" spans="1:20" ht="12" thickBot="1">
      <c r="A550" s="18">
        <v>32</v>
      </c>
      <c r="B550" s="12" t="s">
        <v>23</v>
      </c>
      <c r="C550" s="14">
        <v>3.3999999999999773</v>
      </c>
      <c r="D550" s="73">
        <v>675.9</v>
      </c>
      <c r="E550" s="73">
        <v>677.3</v>
      </c>
      <c r="F550" s="13"/>
      <c r="G550" s="13"/>
      <c r="H550" s="15">
        <f>E550-D550</f>
        <v>1.3999999999999773</v>
      </c>
      <c r="I550" s="16"/>
      <c r="J550" s="16">
        <f>I549*K549</f>
        <v>0.127</v>
      </c>
      <c r="K550" s="13"/>
      <c r="L550" s="13">
        <v>8850</v>
      </c>
      <c r="M550" s="13">
        <f>L550/(1+J550)</f>
        <v>7852.706299911269</v>
      </c>
      <c r="N550" s="13">
        <v>4.5</v>
      </c>
      <c r="O550" s="19">
        <f>N550*2.54/2</f>
        <v>5.715</v>
      </c>
      <c r="P550" s="20">
        <f>3.1416*O550*O550*H550*30.48</f>
        <v>4378.510102317048</v>
      </c>
      <c r="Q550" s="16">
        <f>M550/P550</f>
        <v>1.7934653835229757</v>
      </c>
      <c r="R550" s="16">
        <f>H550/C550</f>
        <v>0.411764705882349</v>
      </c>
      <c r="S550" s="64">
        <f>Q550*R550</f>
        <v>0.7384857461565123</v>
      </c>
      <c r="T550" s="17"/>
    </row>
    <row r="551" spans="1:20" ht="12" thickBot="1">
      <c r="A551" s="18"/>
      <c r="B551" s="12"/>
      <c r="C551" s="14"/>
      <c r="D551" s="73"/>
      <c r="E551" s="73"/>
      <c r="F551" s="13"/>
      <c r="G551" s="13"/>
      <c r="H551" s="13"/>
      <c r="I551" s="16"/>
      <c r="J551" s="16"/>
      <c r="K551" s="13"/>
      <c r="L551" s="13"/>
      <c r="M551" s="13"/>
      <c r="N551" s="13"/>
      <c r="O551" s="13"/>
      <c r="P551" s="13"/>
      <c r="Q551" s="13"/>
      <c r="R551" s="62"/>
      <c r="S551" s="65">
        <f>SUM(S543:S550)</f>
        <v>1.7296379276572558</v>
      </c>
      <c r="T551" s="66">
        <v>0.8</v>
      </c>
    </row>
    <row r="552" spans="1:20" ht="11.25">
      <c r="A552" s="46"/>
      <c r="B552" s="47"/>
      <c r="C552" s="48"/>
      <c r="D552" s="74"/>
      <c r="E552" s="74"/>
      <c r="F552" s="48"/>
      <c r="G552" s="48"/>
      <c r="H552" s="49"/>
      <c r="I552" s="50"/>
      <c r="J552" s="50"/>
      <c r="K552" s="48"/>
      <c r="L552" s="48"/>
      <c r="M552" s="48"/>
      <c r="N552" s="48"/>
      <c r="O552" s="48"/>
      <c r="P552" s="48"/>
      <c r="Q552" s="48"/>
      <c r="R552" s="48"/>
      <c r="S552" s="59"/>
      <c r="T552" s="51"/>
    </row>
    <row r="553" spans="1:20" ht="11.25">
      <c r="A553" s="18"/>
      <c r="B553" s="12"/>
      <c r="C553" s="12"/>
      <c r="D553" s="73"/>
      <c r="E553" s="73"/>
      <c r="F553" s="13"/>
      <c r="G553" s="13"/>
      <c r="H553" s="13"/>
      <c r="I553" s="16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7"/>
    </row>
    <row r="554" spans="1:20" ht="11.25">
      <c r="A554" s="18">
        <v>33</v>
      </c>
      <c r="B554" s="12" t="s">
        <v>23</v>
      </c>
      <c r="C554" s="14">
        <v>9.299999999999955</v>
      </c>
      <c r="D554" s="73">
        <v>678.1</v>
      </c>
      <c r="E554" s="73">
        <v>678.9</v>
      </c>
      <c r="F554" s="13"/>
      <c r="G554" s="13"/>
      <c r="H554" s="13"/>
      <c r="I554" s="16"/>
      <c r="J554" s="16"/>
      <c r="K554" s="13"/>
      <c r="L554" s="13">
        <v>5350</v>
      </c>
      <c r="M554" s="13"/>
      <c r="N554" s="13"/>
      <c r="O554" s="13"/>
      <c r="P554" s="13"/>
      <c r="Q554" s="13"/>
      <c r="R554" s="13"/>
      <c r="S554" s="13"/>
      <c r="T554" s="17"/>
    </row>
    <row r="555" spans="1:20" ht="11.25">
      <c r="A555" s="18">
        <v>33</v>
      </c>
      <c r="B555" s="12" t="s">
        <v>23</v>
      </c>
      <c r="C555" s="14">
        <v>9.299999999999955</v>
      </c>
      <c r="D555" s="73">
        <v>678.9</v>
      </c>
      <c r="E555" s="73">
        <v>680.3</v>
      </c>
      <c r="F555" s="13"/>
      <c r="G555" s="13"/>
      <c r="H555" s="13"/>
      <c r="I555" s="16"/>
      <c r="J555" s="16"/>
      <c r="K555" s="13"/>
      <c r="L555" s="13">
        <v>8150</v>
      </c>
      <c r="M555" s="13"/>
      <c r="N555" s="13"/>
      <c r="O555" s="13"/>
      <c r="P555" s="13"/>
      <c r="Q555" s="13"/>
      <c r="R555" s="13"/>
      <c r="S555" s="13"/>
      <c r="T555" s="17"/>
    </row>
    <row r="556" spans="1:20" ht="11.25">
      <c r="A556" s="18">
        <v>33</v>
      </c>
      <c r="B556" s="12" t="s">
        <v>23</v>
      </c>
      <c r="C556" s="14">
        <v>9.299999999999955</v>
      </c>
      <c r="D556" s="73">
        <v>680.3</v>
      </c>
      <c r="E556" s="73">
        <v>681.9</v>
      </c>
      <c r="F556" s="13"/>
      <c r="G556" s="13"/>
      <c r="H556" s="13"/>
      <c r="I556" s="16"/>
      <c r="J556" s="16"/>
      <c r="K556" s="13"/>
      <c r="L556" s="13">
        <v>10850</v>
      </c>
      <c r="M556" s="13"/>
      <c r="N556" s="13"/>
      <c r="O556" s="13"/>
      <c r="P556" s="13"/>
      <c r="Q556" s="13"/>
      <c r="R556" s="13"/>
      <c r="S556" s="13"/>
      <c r="T556" s="17"/>
    </row>
    <row r="557" spans="1:20" ht="11.25">
      <c r="A557" s="18">
        <v>33</v>
      </c>
      <c r="B557" s="12" t="s">
        <v>23</v>
      </c>
      <c r="C557" s="14">
        <v>9.299999999999955</v>
      </c>
      <c r="D557" s="73">
        <v>681.9</v>
      </c>
      <c r="E557" s="73">
        <v>683.3</v>
      </c>
      <c r="F557" s="13"/>
      <c r="G557" s="13"/>
      <c r="H557" s="13"/>
      <c r="I557" s="16"/>
      <c r="J557" s="16"/>
      <c r="K557" s="13"/>
      <c r="L557" s="13">
        <v>9250</v>
      </c>
      <c r="M557" s="13"/>
      <c r="N557" s="13"/>
      <c r="O557" s="13"/>
      <c r="P557" s="13"/>
      <c r="Q557" s="13"/>
      <c r="R557" s="13"/>
      <c r="S557" s="13"/>
      <c r="T557" s="17"/>
    </row>
    <row r="558" spans="1:20" ht="11.25">
      <c r="A558" s="18">
        <v>33</v>
      </c>
      <c r="B558" s="12" t="s">
        <v>23</v>
      </c>
      <c r="C558" s="14">
        <v>9.299999999999955</v>
      </c>
      <c r="D558" s="73">
        <v>683.3</v>
      </c>
      <c r="E558" s="73">
        <v>684.7</v>
      </c>
      <c r="F558" s="13"/>
      <c r="G558" s="13"/>
      <c r="H558" s="13"/>
      <c r="I558" s="16"/>
      <c r="J558" s="16"/>
      <c r="K558" s="13"/>
      <c r="L558" s="13">
        <v>8750</v>
      </c>
      <c r="M558" s="13"/>
      <c r="N558" s="13"/>
      <c r="O558" s="13"/>
      <c r="P558" s="13"/>
      <c r="Q558" s="13"/>
      <c r="R558" s="13"/>
      <c r="S558" s="13"/>
      <c r="T558" s="17"/>
    </row>
    <row r="559" spans="1:20" ht="11.25">
      <c r="A559" s="18">
        <v>33</v>
      </c>
      <c r="B559" s="12" t="s">
        <v>23</v>
      </c>
      <c r="C559" s="14">
        <v>9.299999999999955</v>
      </c>
      <c r="D559" s="73">
        <v>684.7</v>
      </c>
      <c r="E559" s="73">
        <v>686.1</v>
      </c>
      <c r="F559" s="13"/>
      <c r="G559" s="13"/>
      <c r="H559" s="13"/>
      <c r="I559" s="16"/>
      <c r="J559" s="16"/>
      <c r="K559" s="13"/>
      <c r="L559" s="13">
        <v>9250</v>
      </c>
      <c r="M559" s="13"/>
      <c r="N559" s="13"/>
      <c r="O559" s="13"/>
      <c r="P559" s="13"/>
      <c r="Q559" s="13"/>
      <c r="R559" s="13"/>
      <c r="S559" s="13"/>
      <c r="T559" s="17"/>
    </row>
    <row r="560" spans="1:20" ht="11.25">
      <c r="A560" s="18">
        <v>33</v>
      </c>
      <c r="B560" s="12" t="s">
        <v>23</v>
      </c>
      <c r="C560" s="14">
        <v>9.299999999999955</v>
      </c>
      <c r="D560" s="73">
        <v>686.1</v>
      </c>
      <c r="E560" s="73">
        <v>687.4</v>
      </c>
      <c r="F560" s="13"/>
      <c r="G560" s="13"/>
      <c r="H560" s="13"/>
      <c r="I560" s="16"/>
      <c r="J560" s="16"/>
      <c r="K560" s="13"/>
      <c r="L560" s="13">
        <v>9250</v>
      </c>
      <c r="M560" s="13"/>
      <c r="N560" s="13"/>
      <c r="O560" s="13"/>
      <c r="P560" s="13"/>
      <c r="Q560" s="13"/>
      <c r="R560" s="13"/>
      <c r="S560" s="13"/>
      <c r="T560" s="17"/>
    </row>
    <row r="561" spans="1:20" ht="11.25">
      <c r="A561" s="18">
        <v>33</v>
      </c>
      <c r="B561" s="12" t="s">
        <v>24</v>
      </c>
      <c r="C561" s="12"/>
      <c r="D561" s="73">
        <v>687.4</v>
      </c>
      <c r="E561" s="73">
        <v>688.1</v>
      </c>
      <c r="F561" s="13"/>
      <c r="G561" s="13"/>
      <c r="H561" s="13"/>
      <c r="I561" s="16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7"/>
    </row>
    <row r="562" spans="1:20" ht="11.25">
      <c r="A562" s="46"/>
      <c r="B562" s="47"/>
      <c r="C562" s="48"/>
      <c r="D562" s="74"/>
      <c r="E562" s="74"/>
      <c r="F562" s="48"/>
      <c r="G562" s="48"/>
      <c r="H562" s="49"/>
      <c r="I562" s="50"/>
      <c r="J562" s="50"/>
      <c r="K562" s="48"/>
      <c r="L562" s="48"/>
      <c r="M562" s="48"/>
      <c r="N562" s="48"/>
      <c r="O562" s="48"/>
      <c r="P562" s="48"/>
      <c r="Q562" s="48"/>
      <c r="R562" s="48"/>
      <c r="S562" s="50"/>
      <c r="T562" s="51"/>
    </row>
    <row r="563" spans="1:20" ht="11.25">
      <c r="A563" s="18"/>
      <c r="B563" s="12"/>
      <c r="C563" s="12"/>
      <c r="D563" s="73"/>
      <c r="E563" s="73"/>
      <c r="F563" s="13"/>
      <c r="G563" s="13"/>
      <c r="H563" s="13"/>
      <c r="I563" s="16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7"/>
    </row>
    <row r="564" spans="1:20" ht="11.25">
      <c r="A564" s="18">
        <v>34</v>
      </c>
      <c r="B564" s="12" t="s">
        <v>23</v>
      </c>
      <c r="C564" s="14">
        <v>2</v>
      </c>
      <c r="D564" s="73">
        <v>688.1</v>
      </c>
      <c r="E564" s="73">
        <v>688.4</v>
      </c>
      <c r="F564" s="13"/>
      <c r="G564" s="13"/>
      <c r="H564" s="13"/>
      <c r="I564" s="16"/>
      <c r="J564" s="16"/>
      <c r="K564" s="13"/>
      <c r="L564" s="13">
        <v>1800</v>
      </c>
      <c r="M564" s="13"/>
      <c r="N564" s="13"/>
      <c r="O564" s="19"/>
      <c r="P564" s="20"/>
      <c r="Q564" s="16"/>
      <c r="R564" s="16"/>
      <c r="S564" s="16"/>
      <c r="T564" s="17"/>
    </row>
    <row r="565" spans="1:20" ht="11.25">
      <c r="A565" s="18"/>
      <c r="B565" s="12"/>
      <c r="C565" s="14"/>
      <c r="D565" s="73"/>
      <c r="E565" s="73"/>
      <c r="F565" s="13"/>
      <c r="G565" s="13"/>
      <c r="H565" s="13"/>
      <c r="I565" s="16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7"/>
    </row>
    <row r="566" spans="1:20" ht="11.25">
      <c r="A566" s="11"/>
      <c r="B566" s="12" t="s">
        <v>28</v>
      </c>
      <c r="C566" s="13"/>
      <c r="D566" s="73">
        <v>689.3</v>
      </c>
      <c r="E566" s="73">
        <v>690.1</v>
      </c>
      <c r="F566" s="14">
        <v>688.4</v>
      </c>
      <c r="G566" s="14">
        <v>690.1</v>
      </c>
      <c r="H566" s="15">
        <f>G566-F566</f>
        <v>1.7000000000000455</v>
      </c>
      <c r="I566" s="16">
        <f>H566/H567</f>
        <v>1</v>
      </c>
      <c r="J566" s="16"/>
      <c r="K566" s="13">
        <v>0.753</v>
      </c>
      <c r="L566" s="13"/>
      <c r="M566" s="13"/>
      <c r="N566" s="13"/>
      <c r="O566" s="13"/>
      <c r="P566" s="13"/>
      <c r="Q566" s="13"/>
      <c r="R566" s="13"/>
      <c r="S566" s="13"/>
      <c r="T566" s="17"/>
    </row>
    <row r="567" spans="1:20" ht="11.25">
      <c r="A567" s="18">
        <v>34</v>
      </c>
      <c r="B567" s="12" t="s">
        <v>23</v>
      </c>
      <c r="C567" s="14">
        <v>2</v>
      </c>
      <c r="D567" s="73">
        <v>688.4</v>
      </c>
      <c r="E567" s="73">
        <v>690.1</v>
      </c>
      <c r="F567" s="13"/>
      <c r="G567" s="13"/>
      <c r="H567" s="15">
        <f>E567-D567</f>
        <v>1.7000000000000455</v>
      </c>
      <c r="I567" s="16"/>
      <c r="J567" s="16">
        <f>I566*K566</f>
        <v>0.753</v>
      </c>
      <c r="K567" s="13"/>
      <c r="L567" s="13">
        <v>9350</v>
      </c>
      <c r="M567" s="13">
        <f>L567/(1+J567)</f>
        <v>5333.713633770679</v>
      </c>
      <c r="N567" s="13">
        <v>4.5</v>
      </c>
      <c r="O567" s="19">
        <f>N567*2.54/2</f>
        <v>5.715</v>
      </c>
      <c r="P567" s="20">
        <f>3.1416*O567*O567*H567*30.48</f>
        <v>5316.7622670995015</v>
      </c>
      <c r="Q567" s="16">
        <f>M567/P567</f>
        <v>1.003188287498968</v>
      </c>
      <c r="R567" s="16">
        <f>H567/C567</f>
        <v>0.8500000000000227</v>
      </c>
      <c r="S567" s="16">
        <f>Q567*R567</f>
        <v>0.8527100443741455</v>
      </c>
      <c r="T567" s="17"/>
    </row>
    <row r="568" spans="1:20" ht="11.25">
      <c r="A568" s="11"/>
      <c r="B568" s="12"/>
      <c r="C568" s="13"/>
      <c r="D568" s="73"/>
      <c r="E568" s="73"/>
      <c r="F568" s="13"/>
      <c r="G568" s="13"/>
      <c r="H568" s="13"/>
      <c r="I568" s="16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7"/>
    </row>
    <row r="569" spans="1:20" ht="11.25">
      <c r="A569" s="18">
        <v>34</v>
      </c>
      <c r="B569" s="12" t="s">
        <v>24</v>
      </c>
      <c r="C569" s="12"/>
      <c r="D569" s="73">
        <v>690.1</v>
      </c>
      <c r="E569" s="73">
        <v>690.3</v>
      </c>
      <c r="F569" s="13"/>
      <c r="G569" s="13"/>
      <c r="H569" s="13"/>
      <c r="I569" s="16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7"/>
    </row>
    <row r="570" spans="1:20" ht="11.25">
      <c r="A570" s="46"/>
      <c r="B570" s="47"/>
      <c r="C570" s="48"/>
      <c r="D570" s="74"/>
      <c r="E570" s="74"/>
      <c r="F570" s="48"/>
      <c r="G570" s="48"/>
      <c r="H570" s="49"/>
      <c r="I570" s="50"/>
      <c r="J570" s="50"/>
      <c r="K570" s="48"/>
      <c r="L570" s="48"/>
      <c r="M570" s="48"/>
      <c r="N570" s="48"/>
      <c r="O570" s="48"/>
      <c r="P570" s="48"/>
      <c r="Q570" s="48"/>
      <c r="R570" s="48"/>
      <c r="S570" s="50"/>
      <c r="T570" s="51"/>
    </row>
    <row r="571" spans="1:20" ht="11.25">
      <c r="A571" s="18"/>
      <c r="B571" s="12"/>
      <c r="C571" s="12"/>
      <c r="D571" s="73"/>
      <c r="E571" s="73"/>
      <c r="F571" s="13"/>
      <c r="G571" s="13"/>
      <c r="H571" s="13"/>
      <c r="I571" s="16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7"/>
    </row>
    <row r="572" spans="1:20" ht="11.25">
      <c r="A572" s="11"/>
      <c r="B572" s="12" t="s">
        <v>28</v>
      </c>
      <c r="C572" s="13"/>
      <c r="D572" s="73">
        <v>690.3</v>
      </c>
      <c r="E572" s="73">
        <v>691.9</v>
      </c>
      <c r="F572" s="14">
        <v>690.3</v>
      </c>
      <c r="G572" s="14">
        <v>691.4</v>
      </c>
      <c r="H572" s="15">
        <f>G572-F572</f>
        <v>1.1000000000000227</v>
      </c>
      <c r="I572" s="16">
        <f>H572/H573</f>
        <v>1</v>
      </c>
      <c r="J572" s="16"/>
      <c r="K572" s="13">
        <v>0.165</v>
      </c>
      <c r="L572" s="13"/>
      <c r="M572" s="13"/>
      <c r="N572" s="13"/>
      <c r="O572" s="13"/>
      <c r="P572" s="13"/>
      <c r="Q572" s="13"/>
      <c r="R572" s="13"/>
      <c r="S572" s="13"/>
      <c r="T572" s="17"/>
    </row>
    <row r="573" spans="1:20" ht="11.25">
      <c r="A573" s="18">
        <v>35</v>
      </c>
      <c r="B573" s="12" t="s">
        <v>23</v>
      </c>
      <c r="C573" s="14">
        <v>8.900000000000091</v>
      </c>
      <c r="D573" s="73">
        <v>690.3</v>
      </c>
      <c r="E573" s="73">
        <v>691.4</v>
      </c>
      <c r="F573" s="13"/>
      <c r="G573" s="13"/>
      <c r="H573" s="15">
        <f>E573-D573</f>
        <v>1.1000000000000227</v>
      </c>
      <c r="I573" s="16"/>
      <c r="J573" s="16">
        <f>I572*K572</f>
        <v>0.165</v>
      </c>
      <c r="K573" s="13"/>
      <c r="L573" s="13">
        <v>6550</v>
      </c>
      <c r="M573" s="13">
        <f>L573/(1+J573)</f>
        <v>5622.317596566523</v>
      </c>
      <c r="N573" s="13">
        <v>4.5</v>
      </c>
      <c r="O573" s="19">
        <f>N573*2.54/2</f>
        <v>5.715</v>
      </c>
      <c r="P573" s="20">
        <f>3.1416*O573*O573*H573*30.48</f>
        <v>3440.257937534951</v>
      </c>
      <c r="Q573" s="16">
        <f>M573/P573</f>
        <v>1.634272109432319</v>
      </c>
      <c r="R573" s="16">
        <f>H573/C573</f>
        <v>0.12359550561797882</v>
      </c>
      <c r="S573" s="16">
        <f>Q573*R573</f>
        <v>0.20198868768264827</v>
      </c>
      <c r="T573" s="17"/>
    </row>
    <row r="574" spans="1:20" ht="11.25">
      <c r="A574" s="18"/>
      <c r="B574" s="12"/>
      <c r="C574" s="14"/>
      <c r="D574" s="73"/>
      <c r="E574" s="73"/>
      <c r="F574" s="13"/>
      <c r="G574" s="13"/>
      <c r="H574" s="13"/>
      <c r="I574" s="16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7"/>
    </row>
    <row r="575" spans="1:20" ht="11.25">
      <c r="A575" s="11"/>
      <c r="B575" s="12" t="s">
        <v>28</v>
      </c>
      <c r="C575" s="13"/>
      <c r="D575" s="73">
        <v>690.3</v>
      </c>
      <c r="E575" s="73">
        <v>691.9</v>
      </c>
      <c r="F575" s="14">
        <v>691.4</v>
      </c>
      <c r="G575" s="14">
        <v>691.9</v>
      </c>
      <c r="H575" s="15">
        <f>G575-F575</f>
        <v>0.5</v>
      </c>
      <c r="I575" s="16">
        <f>H575/H576</f>
        <v>0.3333333333333333</v>
      </c>
      <c r="J575" s="16"/>
      <c r="K575" s="13">
        <v>0.165</v>
      </c>
      <c r="L575" s="13"/>
      <c r="M575" s="13"/>
      <c r="N575" s="13"/>
      <c r="O575" s="13"/>
      <c r="P575" s="13"/>
      <c r="Q575" s="13"/>
      <c r="R575" s="13"/>
      <c r="S575" s="13"/>
      <c r="T575" s="17"/>
    </row>
    <row r="576" spans="1:20" ht="11.25">
      <c r="A576" s="18">
        <v>35</v>
      </c>
      <c r="B576" s="12" t="s">
        <v>23</v>
      </c>
      <c r="C576" s="14">
        <v>8.900000000000091</v>
      </c>
      <c r="D576" s="73">
        <v>691.4</v>
      </c>
      <c r="E576" s="73">
        <v>692.9</v>
      </c>
      <c r="F576" s="13"/>
      <c r="G576" s="13"/>
      <c r="H576" s="15">
        <f>E576-D576</f>
        <v>1.5</v>
      </c>
      <c r="I576" s="16"/>
      <c r="J576" s="16">
        <f>I575*K575+I577*K577+I578*K578</f>
        <v>0.15500000000000183</v>
      </c>
      <c r="K576" s="13"/>
      <c r="L576" s="13">
        <v>8650</v>
      </c>
      <c r="M576" s="13">
        <f>L576/(1+J576)</f>
        <v>7489.177489177478</v>
      </c>
      <c r="N576" s="13">
        <v>4.5</v>
      </c>
      <c r="O576" s="19">
        <f>N576*2.54/2</f>
        <v>5.715</v>
      </c>
      <c r="P576" s="20">
        <f>3.1416*O576*O576*H576*30.48</f>
        <v>4691.2608239112</v>
      </c>
      <c r="Q576" s="16">
        <f>M576/P576</f>
        <v>1.5964103831118044</v>
      </c>
      <c r="R576" s="16">
        <f>H576/C576</f>
        <v>0.1685393258426949</v>
      </c>
      <c r="S576" s="16">
        <f>Q576*R576</f>
        <v>0.2690579297379418</v>
      </c>
      <c r="T576" s="17"/>
    </row>
    <row r="577" spans="1:20" ht="11.25">
      <c r="A577" s="11"/>
      <c r="B577" s="12" t="s">
        <v>28</v>
      </c>
      <c r="C577" s="13"/>
      <c r="D577" s="73">
        <v>691.9</v>
      </c>
      <c r="E577" s="73">
        <v>692.7</v>
      </c>
      <c r="F577" s="14">
        <v>691.9</v>
      </c>
      <c r="G577" s="14">
        <v>692.7</v>
      </c>
      <c r="H577" s="15">
        <f>G577-F577</f>
        <v>0.8000000000000682</v>
      </c>
      <c r="I577" s="16">
        <f>H577/H576</f>
        <v>0.5333333333333788</v>
      </c>
      <c r="J577" s="16"/>
      <c r="K577" s="13">
        <v>0.158</v>
      </c>
      <c r="L577" s="13"/>
      <c r="M577" s="13"/>
      <c r="N577" s="13"/>
      <c r="O577" s="13"/>
      <c r="P577" s="13"/>
      <c r="Q577" s="13"/>
      <c r="R577" s="13"/>
      <c r="S577" s="13"/>
      <c r="T577" s="17"/>
    </row>
    <row r="578" spans="1:20" ht="11.25">
      <c r="A578" s="11"/>
      <c r="B578" s="12" t="s">
        <v>28</v>
      </c>
      <c r="C578" s="13"/>
      <c r="D578" s="73">
        <v>692.7</v>
      </c>
      <c r="E578" s="73">
        <v>696.1</v>
      </c>
      <c r="F578" s="14">
        <v>692.7</v>
      </c>
      <c r="G578" s="14">
        <v>692.9</v>
      </c>
      <c r="H578" s="15">
        <f>G578-F578</f>
        <v>0.1999999999999318</v>
      </c>
      <c r="I578" s="16">
        <f>H578/H576</f>
        <v>0.13333333333328787</v>
      </c>
      <c r="J578" s="16"/>
      <c r="K578" s="13">
        <v>0.118</v>
      </c>
      <c r="L578" s="13"/>
      <c r="M578" s="13"/>
      <c r="N578" s="13"/>
      <c r="O578" s="13"/>
      <c r="P578" s="13"/>
      <c r="Q578" s="13"/>
      <c r="R578" s="13"/>
      <c r="S578" s="13"/>
      <c r="T578" s="17"/>
    </row>
    <row r="579" spans="1:20" ht="11.25">
      <c r="A579" s="11"/>
      <c r="B579" s="12"/>
      <c r="C579" s="13"/>
      <c r="D579" s="73"/>
      <c r="E579" s="73"/>
      <c r="F579" s="13"/>
      <c r="G579" s="13"/>
      <c r="H579" s="13"/>
      <c r="I579" s="16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7"/>
    </row>
    <row r="580" spans="1:20" ht="11.25">
      <c r="A580" s="11"/>
      <c r="B580" s="12" t="s">
        <v>28</v>
      </c>
      <c r="C580" s="13"/>
      <c r="D580" s="73">
        <v>692.7</v>
      </c>
      <c r="E580" s="73">
        <v>696.1</v>
      </c>
      <c r="F580" s="14">
        <v>692.9</v>
      </c>
      <c r="G580" s="14">
        <v>694.3</v>
      </c>
      <c r="H580" s="15">
        <f>G580-F580</f>
        <v>1.3999999999999773</v>
      </c>
      <c r="I580" s="16">
        <f>H580/H581</f>
        <v>1</v>
      </c>
      <c r="J580" s="16"/>
      <c r="K580" s="13">
        <v>0.118</v>
      </c>
      <c r="L580" s="13"/>
      <c r="M580" s="13"/>
      <c r="N580" s="13"/>
      <c r="O580" s="13"/>
      <c r="P580" s="13"/>
      <c r="Q580" s="13"/>
      <c r="R580" s="13"/>
      <c r="S580" s="13"/>
      <c r="T580" s="17"/>
    </row>
    <row r="581" spans="1:20" ht="11.25">
      <c r="A581" s="18">
        <v>35</v>
      </c>
      <c r="B581" s="12" t="s">
        <v>23</v>
      </c>
      <c r="C581" s="14">
        <v>8.900000000000091</v>
      </c>
      <c r="D581" s="73">
        <v>692.9</v>
      </c>
      <c r="E581" s="73">
        <v>694.3</v>
      </c>
      <c r="F581" s="13"/>
      <c r="G581" s="13"/>
      <c r="H581" s="15">
        <f>E581-D581</f>
        <v>1.3999999999999773</v>
      </c>
      <c r="I581" s="16"/>
      <c r="J581" s="16">
        <f>I580*K580</f>
        <v>0.118</v>
      </c>
      <c r="K581" s="13"/>
      <c r="L581" s="13">
        <v>8150</v>
      </c>
      <c r="M581" s="13">
        <f>L581/(1+J581)</f>
        <v>7289.803220035779</v>
      </c>
      <c r="N581" s="13">
        <v>4.5</v>
      </c>
      <c r="O581" s="19">
        <f>N581*2.54/2</f>
        <v>5.715</v>
      </c>
      <c r="P581" s="20">
        <f>3.1416*O581*O581*H581*30.48</f>
        <v>4378.510102317048</v>
      </c>
      <c r="Q581" s="16">
        <f>M581/P581</f>
        <v>1.6649049676003063</v>
      </c>
      <c r="R581" s="16">
        <f>H581/C581</f>
        <v>0.1573033707865127</v>
      </c>
      <c r="S581" s="16">
        <f>Q581*R581</f>
        <v>0.2618951634427379</v>
      </c>
      <c r="T581" s="17"/>
    </row>
    <row r="582" spans="1:20" ht="11.25">
      <c r="A582" s="18"/>
      <c r="B582" s="12"/>
      <c r="C582" s="14"/>
      <c r="D582" s="73"/>
      <c r="E582" s="73"/>
      <c r="F582" s="13"/>
      <c r="G582" s="13"/>
      <c r="H582" s="13"/>
      <c r="I582" s="16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7"/>
    </row>
    <row r="583" spans="1:20" ht="11.25">
      <c r="A583" s="11"/>
      <c r="B583" s="12" t="s">
        <v>28</v>
      </c>
      <c r="C583" s="13"/>
      <c r="D583" s="73">
        <v>692.7</v>
      </c>
      <c r="E583" s="73">
        <v>696.1</v>
      </c>
      <c r="F583" s="14">
        <v>694.3</v>
      </c>
      <c r="G583" s="14">
        <v>695.6</v>
      </c>
      <c r="H583" s="15">
        <f>G583-F583</f>
        <v>1.3000000000000682</v>
      </c>
      <c r="I583" s="16">
        <f>H583/H584</f>
        <v>1</v>
      </c>
      <c r="J583" s="16"/>
      <c r="K583" s="13">
        <v>0.118</v>
      </c>
      <c r="L583" s="13"/>
      <c r="M583" s="13"/>
      <c r="N583" s="13"/>
      <c r="O583" s="13"/>
      <c r="P583" s="13"/>
      <c r="Q583" s="13"/>
      <c r="R583" s="13"/>
      <c r="S583" s="13"/>
      <c r="T583" s="17"/>
    </row>
    <row r="584" spans="1:20" ht="11.25">
      <c r="A584" s="18">
        <v>35</v>
      </c>
      <c r="B584" s="12" t="s">
        <v>23</v>
      </c>
      <c r="C584" s="14">
        <v>8.900000000000091</v>
      </c>
      <c r="D584" s="73">
        <v>694.3</v>
      </c>
      <c r="E584" s="73">
        <v>695.6</v>
      </c>
      <c r="F584" s="13"/>
      <c r="G584" s="13"/>
      <c r="H584" s="15">
        <f>E584-D584</f>
        <v>1.3000000000000682</v>
      </c>
      <c r="I584" s="16"/>
      <c r="J584" s="16">
        <f>I583*K583</f>
        <v>0.118</v>
      </c>
      <c r="K584" s="13"/>
      <c r="L584" s="13">
        <v>7400</v>
      </c>
      <c r="M584" s="13">
        <f>L584/(1+J584)</f>
        <v>6618.962432915922</v>
      </c>
      <c r="N584" s="13">
        <v>4.5</v>
      </c>
      <c r="O584" s="19">
        <f>N584*2.54/2</f>
        <v>5.715</v>
      </c>
      <c r="P584" s="20">
        <f>3.1416*O584*O584*H584*30.48</f>
        <v>4065.759380723253</v>
      </c>
      <c r="Q584" s="16">
        <f>M584/P584</f>
        <v>1.6279769197109946</v>
      </c>
      <c r="R584" s="16">
        <f>H584/C584</f>
        <v>0.14606741573034326</v>
      </c>
      <c r="S584" s="16">
        <f>Q584*R584</f>
        <v>0.2377943815308295</v>
      </c>
      <c r="T584" s="17"/>
    </row>
    <row r="585" spans="1:20" ht="11.25">
      <c r="A585" s="18"/>
      <c r="B585" s="12"/>
      <c r="C585" s="14"/>
      <c r="D585" s="73"/>
      <c r="E585" s="73"/>
      <c r="F585" s="13"/>
      <c r="G585" s="13"/>
      <c r="H585" s="13"/>
      <c r="I585" s="16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7"/>
    </row>
    <row r="586" spans="1:20" ht="11.25">
      <c r="A586" s="11"/>
      <c r="B586" s="12" t="s">
        <v>28</v>
      </c>
      <c r="C586" s="13"/>
      <c r="D586" s="73">
        <v>692.7</v>
      </c>
      <c r="E586" s="73">
        <v>696.1</v>
      </c>
      <c r="F586" s="14">
        <v>695.6</v>
      </c>
      <c r="G586" s="14">
        <v>696.1</v>
      </c>
      <c r="H586" s="15">
        <f>G586-F586</f>
        <v>0.5</v>
      </c>
      <c r="I586" s="16">
        <f>H586/H587</f>
        <v>0.38461538461539807</v>
      </c>
      <c r="J586" s="16"/>
      <c r="K586" s="13">
        <v>0.118</v>
      </c>
      <c r="L586" s="13"/>
      <c r="M586" s="13"/>
      <c r="N586" s="13"/>
      <c r="O586" s="13"/>
      <c r="P586" s="13"/>
      <c r="Q586" s="13"/>
      <c r="R586" s="13"/>
      <c r="S586" s="13"/>
      <c r="T586" s="17"/>
    </row>
    <row r="587" spans="1:20" ht="11.25">
      <c r="A587" s="18">
        <v>35</v>
      </c>
      <c r="B587" s="12" t="s">
        <v>23</v>
      </c>
      <c r="C587" s="14">
        <v>8.900000000000091</v>
      </c>
      <c r="D587" s="73">
        <v>695.6</v>
      </c>
      <c r="E587" s="73">
        <v>696.9</v>
      </c>
      <c r="F587" s="13"/>
      <c r="G587" s="13"/>
      <c r="H587" s="15">
        <f>E587-D587</f>
        <v>1.2999999999999545</v>
      </c>
      <c r="I587" s="16"/>
      <c r="J587" s="16">
        <f>I586*K586+I588*K588</f>
        <v>0.11123076923076938</v>
      </c>
      <c r="K587" s="13"/>
      <c r="L587" s="13">
        <v>7350</v>
      </c>
      <c r="M587" s="13">
        <f>L587/(1+J587)</f>
        <v>6614.2876920946965</v>
      </c>
      <c r="N587" s="13">
        <v>4.5</v>
      </c>
      <c r="O587" s="19">
        <f>N587*2.54/2</f>
        <v>5.715</v>
      </c>
      <c r="P587" s="20">
        <f>3.1416*O587*O587*H587*30.48</f>
        <v>4065.7593807228977</v>
      </c>
      <c r="Q587" s="16">
        <f>M587/P587</f>
        <v>1.626827136759546</v>
      </c>
      <c r="R587" s="16">
        <f>H587/C587</f>
        <v>0.14606741573033047</v>
      </c>
      <c r="S587" s="16">
        <f>Q587*R587</f>
        <v>0.23762643570643976</v>
      </c>
      <c r="T587" s="17"/>
    </row>
    <row r="588" spans="1:20" ht="11.25">
      <c r="A588" s="11"/>
      <c r="B588" s="12" t="s">
        <v>28</v>
      </c>
      <c r="C588" s="13"/>
      <c r="D588" s="73">
        <v>696.1</v>
      </c>
      <c r="E588" s="73">
        <v>699.2</v>
      </c>
      <c r="F588" s="14">
        <v>696.1</v>
      </c>
      <c r="G588" s="14">
        <v>696.9</v>
      </c>
      <c r="H588" s="15">
        <f>G588-F588</f>
        <v>0.7999999999999545</v>
      </c>
      <c r="I588" s="16">
        <f>H588/H587</f>
        <v>0.615384615384602</v>
      </c>
      <c r="J588" s="16"/>
      <c r="K588" s="13">
        <v>0.10700000000000001</v>
      </c>
      <c r="L588" s="13"/>
      <c r="M588" s="13"/>
      <c r="N588" s="13"/>
      <c r="O588" s="13"/>
      <c r="P588" s="13"/>
      <c r="Q588" s="13"/>
      <c r="R588" s="13"/>
      <c r="S588" s="13"/>
      <c r="T588" s="17"/>
    </row>
    <row r="589" spans="1:20" ht="11.25">
      <c r="A589" s="11"/>
      <c r="B589" s="12"/>
      <c r="C589" s="13"/>
      <c r="D589" s="73"/>
      <c r="E589" s="73"/>
      <c r="F589" s="13"/>
      <c r="G589" s="13"/>
      <c r="H589" s="13"/>
      <c r="I589" s="16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7"/>
    </row>
    <row r="590" spans="1:20" ht="11.25">
      <c r="A590" s="11"/>
      <c r="B590" s="12" t="s">
        <v>28</v>
      </c>
      <c r="C590" s="13"/>
      <c r="D590" s="73">
        <v>696.1</v>
      </c>
      <c r="E590" s="73">
        <v>699.2</v>
      </c>
      <c r="F590" s="13"/>
      <c r="G590" s="13"/>
      <c r="H590" s="15">
        <f>G590-F590</f>
        <v>0</v>
      </c>
      <c r="I590" s="16">
        <f>H590/H591</f>
        <v>0</v>
      </c>
      <c r="J590" s="16"/>
      <c r="K590" s="13">
        <v>0.10700000000000001</v>
      </c>
      <c r="L590" s="13"/>
      <c r="M590" s="13"/>
      <c r="N590" s="13"/>
      <c r="O590" s="13"/>
      <c r="P590" s="13"/>
      <c r="Q590" s="13"/>
      <c r="R590" s="13"/>
      <c r="S590" s="13"/>
      <c r="T590" s="17"/>
    </row>
    <row r="591" spans="1:20" ht="11.25">
      <c r="A591" s="18">
        <v>35</v>
      </c>
      <c r="B591" s="12" t="s">
        <v>23</v>
      </c>
      <c r="C591" s="14">
        <v>8.900000000000091</v>
      </c>
      <c r="D591" s="73">
        <v>696.9</v>
      </c>
      <c r="E591" s="73">
        <v>698.1</v>
      </c>
      <c r="F591" s="13"/>
      <c r="G591" s="13"/>
      <c r="H591" s="15">
        <f>E591-D591</f>
        <v>1.2000000000000455</v>
      </c>
      <c r="I591" s="16"/>
      <c r="J591" s="16">
        <f>I590*K590</f>
        <v>0</v>
      </c>
      <c r="K591" s="13"/>
      <c r="L591" s="13">
        <v>7000</v>
      </c>
      <c r="M591" s="13">
        <f>L591/(1+J591)</f>
        <v>7000</v>
      </c>
      <c r="N591" s="13">
        <v>4.5</v>
      </c>
      <c r="O591" s="19">
        <f>N591*2.54/2</f>
        <v>5.715</v>
      </c>
      <c r="P591" s="20">
        <f>3.1416*O591*O591*H591*30.48</f>
        <v>3753.008659129102</v>
      </c>
      <c r="Q591" s="16">
        <f>M591/P591</f>
        <v>1.8651702236211662</v>
      </c>
      <c r="R591" s="16">
        <f>H591/C591</f>
        <v>0.13483146067416105</v>
      </c>
      <c r="S591" s="16">
        <f>Q591*R591</f>
        <v>0.25148362565679344</v>
      </c>
      <c r="T591" s="17"/>
    </row>
    <row r="592" spans="1:20" ht="11.25">
      <c r="A592" s="18"/>
      <c r="B592" s="12"/>
      <c r="C592" s="14"/>
      <c r="D592" s="73"/>
      <c r="E592" s="73"/>
      <c r="F592" s="13"/>
      <c r="G592" s="13"/>
      <c r="H592" s="13"/>
      <c r="I592" s="16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7"/>
    </row>
    <row r="593" spans="1:20" ht="11.25">
      <c r="A593" s="11"/>
      <c r="B593" s="12" t="s">
        <v>28</v>
      </c>
      <c r="C593" s="13"/>
      <c r="D593" s="73">
        <v>696.1</v>
      </c>
      <c r="E593" s="73">
        <v>699.2</v>
      </c>
      <c r="F593" s="14">
        <v>698.1</v>
      </c>
      <c r="G593" s="14">
        <v>699.2</v>
      </c>
      <c r="H593" s="15">
        <f>G593-F593</f>
        <v>1.1000000000000227</v>
      </c>
      <c r="I593" s="16">
        <f>H593/H594</f>
        <v>1</v>
      </c>
      <c r="J593" s="16"/>
      <c r="K593" s="13">
        <v>0.10700000000000001</v>
      </c>
      <c r="L593" s="13"/>
      <c r="M593" s="13"/>
      <c r="N593" s="13"/>
      <c r="O593" s="13"/>
      <c r="P593" s="13"/>
      <c r="Q593" s="13"/>
      <c r="R593" s="13"/>
      <c r="S593" s="13"/>
      <c r="T593" s="17"/>
    </row>
    <row r="594" spans="1:20" ht="12" thickBot="1">
      <c r="A594" s="18">
        <v>35</v>
      </c>
      <c r="B594" s="12" t="s">
        <v>23</v>
      </c>
      <c r="C594" s="14">
        <v>8.900000000000091</v>
      </c>
      <c r="D594" s="73">
        <v>698.1</v>
      </c>
      <c r="E594" s="73">
        <v>699.2</v>
      </c>
      <c r="F594" s="13"/>
      <c r="G594" s="13"/>
      <c r="H594" s="15">
        <f>E594-D594</f>
        <v>1.1000000000000227</v>
      </c>
      <c r="I594" s="16"/>
      <c r="J594" s="16">
        <f>I593*K593</f>
        <v>0.10700000000000001</v>
      </c>
      <c r="K594" s="13"/>
      <c r="L594" s="13">
        <v>6350</v>
      </c>
      <c r="M594" s="13">
        <f>L594/(1+J594)</f>
        <v>5736.224028906956</v>
      </c>
      <c r="N594" s="13">
        <v>4.5</v>
      </c>
      <c r="O594" s="19">
        <f>N594*2.54/2</f>
        <v>5.715</v>
      </c>
      <c r="P594" s="20">
        <f>3.1416*O594*O594*H594*30.48</f>
        <v>3440.257937534951</v>
      </c>
      <c r="Q594" s="16">
        <f>M594/P594</f>
        <v>1.6673819617773005</v>
      </c>
      <c r="R594" s="16">
        <f>H594/C594</f>
        <v>0.12359550561797882</v>
      </c>
      <c r="S594" s="64">
        <f>Q594*R594</f>
        <v>0.2060809166241629</v>
      </c>
      <c r="T594" s="17"/>
    </row>
    <row r="595" spans="1:20" ht="12" thickBot="1">
      <c r="A595" s="18"/>
      <c r="B595" s="12"/>
      <c r="C595" s="14"/>
      <c r="D595" s="73"/>
      <c r="E595" s="73"/>
      <c r="F595" s="13"/>
      <c r="G595" s="13"/>
      <c r="H595" s="15"/>
      <c r="I595" s="16"/>
      <c r="J595" s="16"/>
      <c r="K595" s="13"/>
      <c r="L595" s="13"/>
      <c r="M595" s="13"/>
      <c r="N595" s="13"/>
      <c r="O595" s="19"/>
      <c r="P595" s="20"/>
      <c r="Q595" s="16"/>
      <c r="R595" s="67"/>
      <c r="S595" s="65">
        <f>SUM(S573:S594)</f>
        <v>1.6659271403815534</v>
      </c>
      <c r="T595" s="63">
        <v>0</v>
      </c>
    </row>
    <row r="596" spans="1:20" ht="11.25">
      <c r="A596" s="46"/>
      <c r="B596" s="47"/>
      <c r="C596" s="48"/>
      <c r="D596" s="74"/>
      <c r="E596" s="74"/>
      <c r="F596" s="48"/>
      <c r="G596" s="48"/>
      <c r="H596" s="49"/>
      <c r="I596" s="50"/>
      <c r="J596" s="50"/>
      <c r="K596" s="48"/>
      <c r="L596" s="48"/>
      <c r="M596" s="48"/>
      <c r="N596" s="48"/>
      <c r="O596" s="48"/>
      <c r="P596" s="48"/>
      <c r="Q596" s="48"/>
      <c r="R596" s="48"/>
      <c r="S596" s="59"/>
      <c r="T596" s="51"/>
    </row>
    <row r="597" spans="1:20" ht="11.25">
      <c r="A597" s="18"/>
      <c r="B597" s="12"/>
      <c r="C597" s="14"/>
      <c r="D597" s="73"/>
      <c r="E597" s="73"/>
      <c r="F597" s="13"/>
      <c r="G597" s="13"/>
      <c r="H597" s="13"/>
      <c r="I597" s="16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7"/>
    </row>
    <row r="598" spans="1:20" ht="11.25">
      <c r="A598" s="11"/>
      <c r="B598" s="12" t="s">
        <v>28</v>
      </c>
      <c r="C598" s="13"/>
      <c r="D598" s="73">
        <v>699.2</v>
      </c>
      <c r="E598" s="73">
        <v>699.8</v>
      </c>
      <c r="F598" s="14">
        <v>699.2</v>
      </c>
      <c r="G598" s="14">
        <v>699.8</v>
      </c>
      <c r="H598" s="15">
        <f>G598-F598</f>
        <v>0.599999999999909</v>
      </c>
      <c r="I598" s="16">
        <f>H598/H599</f>
        <v>0.3529411764705489</v>
      </c>
      <c r="J598" s="16"/>
      <c r="K598" s="13">
        <v>0.16</v>
      </c>
      <c r="L598" s="13"/>
      <c r="M598" s="13"/>
      <c r="N598" s="13"/>
      <c r="O598" s="13"/>
      <c r="P598" s="13"/>
      <c r="Q598" s="13"/>
      <c r="R598" s="13"/>
      <c r="S598" s="13"/>
      <c r="T598" s="17"/>
    </row>
    <row r="599" spans="1:20" ht="11.25">
      <c r="A599" s="18">
        <v>36</v>
      </c>
      <c r="B599" s="12" t="s">
        <v>23</v>
      </c>
      <c r="C599" s="14">
        <v>5.699999999999932</v>
      </c>
      <c r="D599" s="73">
        <v>699.2</v>
      </c>
      <c r="E599" s="73">
        <v>700.9</v>
      </c>
      <c r="F599" s="13"/>
      <c r="G599" s="13"/>
      <c r="H599" s="15">
        <f>E599-D599</f>
        <v>1.6999999999999318</v>
      </c>
      <c r="I599" s="16"/>
      <c r="J599" s="16">
        <f>I598*K598+I600*K600</f>
        <v>0.1638823529411767</v>
      </c>
      <c r="K599" s="13"/>
      <c r="L599" s="13">
        <v>8750</v>
      </c>
      <c r="M599" s="13">
        <f>L599/(1+J599)</f>
        <v>7517.941979177193</v>
      </c>
      <c r="N599" s="13">
        <v>4.5</v>
      </c>
      <c r="O599" s="19">
        <f>N599*2.54/2</f>
        <v>5.715</v>
      </c>
      <c r="P599" s="20">
        <f>3.1416*O599*O599*H599*30.48</f>
        <v>5316.762267099146</v>
      </c>
      <c r="Q599" s="16">
        <f>M599/P599</f>
        <v>1.4140075484847705</v>
      </c>
      <c r="R599" s="16">
        <f>H599/C599</f>
        <v>0.2982456140350793</v>
      </c>
      <c r="S599" s="16">
        <f>Q599*R599</f>
        <v>0.42172154954807756</v>
      </c>
      <c r="T599" s="17"/>
    </row>
    <row r="600" spans="1:20" ht="11.25">
      <c r="A600" s="11"/>
      <c r="B600" s="12" t="s">
        <v>28</v>
      </c>
      <c r="C600" s="13"/>
      <c r="D600" s="73">
        <v>699.8</v>
      </c>
      <c r="E600" s="73">
        <v>701</v>
      </c>
      <c r="F600" s="14">
        <v>699.8</v>
      </c>
      <c r="G600" s="14">
        <v>700.9</v>
      </c>
      <c r="H600" s="15">
        <f>G600-F600</f>
        <v>1.1000000000000227</v>
      </c>
      <c r="I600" s="16">
        <f>H600/H599</f>
        <v>0.6470588235294511</v>
      </c>
      <c r="J600" s="16"/>
      <c r="K600" s="13">
        <v>0.16599999999999998</v>
      </c>
      <c r="L600" s="13"/>
      <c r="M600" s="13"/>
      <c r="N600" s="13"/>
      <c r="O600" s="13"/>
      <c r="P600" s="13"/>
      <c r="Q600" s="13"/>
      <c r="R600" s="13"/>
      <c r="S600" s="13"/>
      <c r="T600" s="17"/>
    </row>
    <row r="601" spans="1:20" ht="11.25">
      <c r="A601" s="11"/>
      <c r="B601" s="12"/>
      <c r="C601" s="13"/>
      <c r="D601" s="73"/>
      <c r="E601" s="73"/>
      <c r="F601" s="13"/>
      <c r="G601" s="13"/>
      <c r="H601" s="13"/>
      <c r="I601" s="16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7"/>
    </row>
    <row r="602" spans="1:20" ht="11.25">
      <c r="A602" s="11"/>
      <c r="B602" s="12" t="s">
        <v>28</v>
      </c>
      <c r="C602" s="13"/>
      <c r="D602" s="73">
        <v>699.8</v>
      </c>
      <c r="E602" s="73">
        <v>701</v>
      </c>
      <c r="F602" s="14">
        <v>700.9</v>
      </c>
      <c r="G602" s="14">
        <v>701</v>
      </c>
      <c r="H602" s="15">
        <f>G602-F602</f>
        <v>0.10000000000002274</v>
      </c>
      <c r="I602" s="16">
        <f>H602/H603</f>
        <v>0.08333333333334912</v>
      </c>
      <c r="J602" s="16"/>
      <c r="K602" s="13">
        <v>0.16599999999999998</v>
      </c>
      <c r="L602" s="13"/>
      <c r="M602" s="13"/>
      <c r="N602" s="13"/>
      <c r="O602" s="13"/>
      <c r="P602" s="13"/>
      <c r="Q602" s="13"/>
      <c r="R602" s="13"/>
      <c r="S602" s="13"/>
      <c r="T602" s="17"/>
    </row>
    <row r="603" spans="1:20" ht="11.25">
      <c r="A603" s="18">
        <v>36</v>
      </c>
      <c r="B603" s="12" t="s">
        <v>23</v>
      </c>
      <c r="C603" s="14">
        <v>5.699999999999932</v>
      </c>
      <c r="D603" s="73">
        <v>700.9</v>
      </c>
      <c r="E603" s="73">
        <v>702.1</v>
      </c>
      <c r="F603" s="13"/>
      <c r="G603" s="13"/>
      <c r="H603" s="15">
        <f>E603-D603</f>
        <v>1.2000000000000455</v>
      </c>
      <c r="I603" s="16"/>
      <c r="J603" s="16">
        <f>I602*K602+I604*K604</f>
        <v>0.14858333333333365</v>
      </c>
      <c r="K603" s="13"/>
      <c r="L603" s="13">
        <v>6850</v>
      </c>
      <c r="M603" s="13">
        <f>L603/(1+J603)</f>
        <v>5963.868533700934</v>
      </c>
      <c r="N603" s="13">
        <v>4.5</v>
      </c>
      <c r="O603" s="19">
        <f>N603*2.54/2</f>
        <v>5.715</v>
      </c>
      <c r="P603" s="20">
        <f>3.1416*O603*O603*H603*30.48</f>
        <v>3753.008659129102</v>
      </c>
      <c r="Q603" s="16">
        <f>M603/P603</f>
        <v>1.5890900009500295</v>
      </c>
      <c r="R603" s="16">
        <f>H603/C603</f>
        <v>0.2105263157894842</v>
      </c>
      <c r="S603" s="16">
        <f>Q603*R603</f>
        <v>0.3345452633579176</v>
      </c>
      <c r="T603" s="17"/>
    </row>
    <row r="604" spans="1:20" ht="11.25">
      <c r="A604" s="11"/>
      <c r="B604" s="12" t="s">
        <v>28</v>
      </c>
      <c r="C604" s="13"/>
      <c r="D604" s="73">
        <v>701</v>
      </c>
      <c r="E604" s="73">
        <v>703.4</v>
      </c>
      <c r="F604" s="14">
        <v>701</v>
      </c>
      <c r="G604" s="14">
        <v>702.1</v>
      </c>
      <c r="H604" s="15">
        <f>G604-F604</f>
        <v>1.1000000000000227</v>
      </c>
      <c r="I604" s="16">
        <f>H604/H603</f>
        <v>0.9166666666666509</v>
      </c>
      <c r="J604" s="16"/>
      <c r="K604" s="13">
        <v>0.14700000000000002</v>
      </c>
      <c r="L604" s="13"/>
      <c r="M604" s="13"/>
      <c r="N604" s="13"/>
      <c r="O604" s="13"/>
      <c r="P604" s="13"/>
      <c r="Q604" s="13"/>
      <c r="R604" s="13"/>
      <c r="S604" s="13"/>
      <c r="T604" s="17"/>
    </row>
    <row r="605" spans="1:20" ht="11.25">
      <c r="A605" s="11"/>
      <c r="B605" s="12"/>
      <c r="C605" s="13"/>
      <c r="D605" s="73"/>
      <c r="E605" s="73"/>
      <c r="F605" s="13"/>
      <c r="G605" s="13"/>
      <c r="H605" s="13"/>
      <c r="I605" s="16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7"/>
    </row>
    <row r="606" spans="1:20" ht="11.25">
      <c r="A606" s="11"/>
      <c r="B606" s="12" t="s">
        <v>28</v>
      </c>
      <c r="C606" s="13"/>
      <c r="D606" s="73">
        <v>701</v>
      </c>
      <c r="E606" s="73">
        <v>703.4</v>
      </c>
      <c r="F606" s="14">
        <v>702.1</v>
      </c>
      <c r="G606" s="14">
        <v>703.4</v>
      </c>
      <c r="H606" s="15">
        <f>G606-F606</f>
        <v>1.2999999999999545</v>
      </c>
      <c r="I606" s="16">
        <f>H606/H607</f>
        <v>0.81249999999996</v>
      </c>
      <c r="J606" s="16"/>
      <c r="K606" s="13">
        <v>0.14700000000000002</v>
      </c>
      <c r="L606" s="13"/>
      <c r="M606" s="13"/>
      <c r="N606" s="13"/>
      <c r="O606" s="13"/>
      <c r="P606" s="13"/>
      <c r="Q606" s="13"/>
      <c r="R606" s="13"/>
      <c r="S606" s="13"/>
      <c r="T606" s="17"/>
    </row>
    <row r="607" spans="1:20" ht="11.25">
      <c r="A607" s="18">
        <v>36</v>
      </c>
      <c r="B607" s="12" t="s">
        <v>23</v>
      </c>
      <c r="C607" s="14">
        <v>5.699999999999932</v>
      </c>
      <c r="D607" s="73">
        <v>702.1</v>
      </c>
      <c r="E607" s="73">
        <v>703.7</v>
      </c>
      <c r="F607" s="13"/>
      <c r="G607" s="13"/>
      <c r="H607" s="15">
        <f>E607-D607</f>
        <v>1.6000000000000227</v>
      </c>
      <c r="I607" s="16"/>
      <c r="J607" s="16">
        <f>I606*K606+I608*K608</f>
        <v>0.1417499999999989</v>
      </c>
      <c r="K607" s="13"/>
      <c r="L607" s="13">
        <v>8750</v>
      </c>
      <c r="M607" s="13">
        <f>L607/(1+J607)</f>
        <v>7663.674184366112</v>
      </c>
      <c r="N607" s="13">
        <v>4.5</v>
      </c>
      <c r="O607" s="19">
        <f>N607*2.54/2</f>
        <v>5.715</v>
      </c>
      <c r="P607" s="20">
        <f>3.1416*O607*O607*H607*30.48</f>
        <v>5004.011545505351</v>
      </c>
      <c r="Q607" s="16">
        <f>M607/P607</f>
        <v>1.5315060955943824</v>
      </c>
      <c r="R607" s="16">
        <f>H607/C607</f>
        <v>0.2807017543859723</v>
      </c>
      <c r="S607" s="16">
        <f>Q607*R607</f>
        <v>0.4298964478861537</v>
      </c>
      <c r="T607" s="17"/>
    </row>
    <row r="608" spans="1:20" ht="11.25">
      <c r="A608" s="11"/>
      <c r="B608" s="12" t="s">
        <v>28</v>
      </c>
      <c r="C608" s="13"/>
      <c r="D608" s="73">
        <v>703.4</v>
      </c>
      <c r="E608" s="73">
        <v>704.9</v>
      </c>
      <c r="F608" s="14">
        <v>703.4</v>
      </c>
      <c r="G608" s="14">
        <v>703.7</v>
      </c>
      <c r="H608" s="15">
        <f>G608-F608</f>
        <v>0.3000000000000682</v>
      </c>
      <c r="I608" s="16">
        <f>H608/H607</f>
        <v>0.18750000000003997</v>
      </c>
      <c r="J608" s="16"/>
      <c r="K608" s="13">
        <v>0.119</v>
      </c>
      <c r="L608" s="13"/>
      <c r="M608" s="13"/>
      <c r="N608" s="13"/>
      <c r="O608" s="13"/>
      <c r="P608" s="13"/>
      <c r="Q608" s="13"/>
      <c r="R608" s="13"/>
      <c r="S608" s="13"/>
      <c r="T608" s="17"/>
    </row>
    <row r="609" spans="1:20" ht="11.25">
      <c r="A609" s="11"/>
      <c r="B609" s="12"/>
      <c r="C609" s="13"/>
      <c r="D609" s="73"/>
      <c r="E609" s="73"/>
      <c r="F609" s="13"/>
      <c r="G609" s="13"/>
      <c r="H609" s="13"/>
      <c r="I609" s="16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7"/>
    </row>
    <row r="610" spans="1:20" ht="11.25">
      <c r="A610" s="11"/>
      <c r="B610" s="12" t="s">
        <v>28</v>
      </c>
      <c r="C610" s="13"/>
      <c r="D610" s="73">
        <v>703.4</v>
      </c>
      <c r="E610" s="73">
        <v>704.9</v>
      </c>
      <c r="F610" s="14">
        <v>703.7</v>
      </c>
      <c r="G610" s="14">
        <v>704.9</v>
      </c>
      <c r="H610" s="15">
        <f>G610-F610</f>
        <v>1.1999999999999318</v>
      </c>
      <c r="I610" s="16">
        <f>H610/H611</f>
        <v>1</v>
      </c>
      <c r="J610" s="16"/>
      <c r="K610" s="13">
        <v>0.119</v>
      </c>
      <c r="L610" s="13"/>
      <c r="M610" s="13"/>
      <c r="N610" s="13"/>
      <c r="O610" s="13"/>
      <c r="P610" s="13"/>
      <c r="Q610" s="13"/>
      <c r="R610" s="13"/>
      <c r="S610" s="13"/>
      <c r="T610" s="17"/>
    </row>
    <row r="611" spans="1:20" ht="12" thickBot="1">
      <c r="A611" s="18">
        <v>36</v>
      </c>
      <c r="B611" s="12" t="s">
        <v>23</v>
      </c>
      <c r="C611" s="14">
        <v>5.699999999999932</v>
      </c>
      <c r="D611" s="73">
        <v>703.7</v>
      </c>
      <c r="E611" s="73">
        <v>704.9</v>
      </c>
      <c r="F611" s="13"/>
      <c r="G611" s="13"/>
      <c r="H611" s="15">
        <f>E611-D611</f>
        <v>1.1999999999999318</v>
      </c>
      <c r="I611" s="16"/>
      <c r="J611" s="16">
        <f>I610*K610</f>
        <v>0.119</v>
      </c>
      <c r="K611" s="13"/>
      <c r="L611" s="13">
        <v>7800</v>
      </c>
      <c r="M611" s="13">
        <f>L611/(1+J611)</f>
        <v>6970.5093833780165</v>
      </c>
      <c r="N611" s="13">
        <v>4.5</v>
      </c>
      <c r="O611" s="19">
        <f>N611*2.54/2</f>
        <v>5.715</v>
      </c>
      <c r="P611" s="20">
        <f>3.1416*O611*O611*H611*30.48</f>
        <v>3753.0086591287463</v>
      </c>
      <c r="Q611" s="16">
        <f>M611/P611</f>
        <v>1.8573123636214064</v>
      </c>
      <c r="R611" s="16">
        <f>H611/C611</f>
        <v>0.21052631578946424</v>
      </c>
      <c r="S611" s="64">
        <f>Q611*R611</f>
        <v>0.39101312918343645</v>
      </c>
      <c r="T611" s="17"/>
    </row>
    <row r="612" spans="1:20" ht="12" thickBot="1">
      <c r="A612" s="18"/>
      <c r="B612" s="12"/>
      <c r="C612" s="14"/>
      <c r="D612" s="73"/>
      <c r="E612" s="73"/>
      <c r="F612" s="13"/>
      <c r="G612" s="13"/>
      <c r="H612" s="13"/>
      <c r="I612" s="16"/>
      <c r="J612" s="16"/>
      <c r="K612" s="13"/>
      <c r="L612" s="13"/>
      <c r="M612" s="13"/>
      <c r="N612" s="13"/>
      <c r="O612" s="13"/>
      <c r="P612" s="13"/>
      <c r="Q612" s="13"/>
      <c r="R612" s="62"/>
      <c r="S612" s="65">
        <f>SUM(S599:S611)</f>
        <v>1.5771763899755853</v>
      </c>
      <c r="T612" s="66">
        <v>1.2</v>
      </c>
    </row>
    <row r="613" spans="1:20" ht="11.25">
      <c r="A613" s="46"/>
      <c r="B613" s="47"/>
      <c r="C613" s="48"/>
      <c r="D613" s="74"/>
      <c r="E613" s="74"/>
      <c r="F613" s="48"/>
      <c r="G613" s="48"/>
      <c r="H613" s="49"/>
      <c r="I613" s="50"/>
      <c r="J613" s="50"/>
      <c r="K613" s="48"/>
      <c r="L613" s="48"/>
      <c r="M613" s="48"/>
      <c r="N613" s="48"/>
      <c r="O613" s="48"/>
      <c r="P613" s="48"/>
      <c r="Q613" s="48"/>
      <c r="R613" s="48"/>
      <c r="S613" s="59"/>
      <c r="T613" s="51"/>
    </row>
    <row r="614" spans="1:20" ht="11.25">
      <c r="A614" s="18"/>
      <c r="B614" s="12"/>
      <c r="C614" s="12"/>
      <c r="D614" s="73"/>
      <c r="E614" s="73"/>
      <c r="F614" s="13"/>
      <c r="G614" s="13"/>
      <c r="H614" s="13"/>
      <c r="I614" s="16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7"/>
    </row>
    <row r="615" spans="1:20" ht="11.25">
      <c r="A615" s="11"/>
      <c r="B615" s="12" t="s">
        <v>28</v>
      </c>
      <c r="C615" s="13"/>
      <c r="D615" s="73">
        <v>706.1</v>
      </c>
      <c r="E615" s="73">
        <v>707</v>
      </c>
      <c r="F615" s="14">
        <v>706.1</v>
      </c>
      <c r="G615" s="14">
        <v>706.4</v>
      </c>
      <c r="H615" s="15">
        <f>G615-F615</f>
        <v>0.2999999999999545</v>
      </c>
      <c r="I615" s="16">
        <f>H615/H616</f>
        <v>1</v>
      </c>
      <c r="J615" s="16"/>
      <c r="K615" s="13">
        <v>0.166</v>
      </c>
      <c r="L615" s="13"/>
      <c r="M615" s="13"/>
      <c r="N615" s="13"/>
      <c r="O615" s="13"/>
      <c r="P615" s="13"/>
      <c r="Q615" s="13"/>
      <c r="R615" s="13"/>
      <c r="S615" s="13"/>
      <c r="T615" s="17"/>
    </row>
    <row r="616" spans="1:20" ht="11.25">
      <c r="A616" s="18">
        <v>37</v>
      </c>
      <c r="B616" s="12" t="s">
        <v>23</v>
      </c>
      <c r="C616" s="14">
        <v>2.8999999999999773</v>
      </c>
      <c r="D616" s="73">
        <v>706.1</v>
      </c>
      <c r="E616" s="73">
        <v>706.4</v>
      </c>
      <c r="F616" s="13"/>
      <c r="G616" s="13"/>
      <c r="H616" s="15">
        <f>E616-D616</f>
        <v>0.2999999999999545</v>
      </c>
      <c r="I616" s="16"/>
      <c r="J616" s="16">
        <f>I615*K615</f>
        <v>0.166</v>
      </c>
      <c r="K616" s="13"/>
      <c r="L616" s="13">
        <v>2050</v>
      </c>
      <c r="M616" s="13">
        <f>L616/(1+J616)</f>
        <v>1758.147512864494</v>
      </c>
      <c r="N616" s="13">
        <v>4.5</v>
      </c>
      <c r="O616" s="19">
        <f>N616*2.54/2</f>
        <v>5.715</v>
      </c>
      <c r="P616" s="20">
        <f>3.1416*O616*O616*H616*30.48</f>
        <v>938.2521647820978</v>
      </c>
      <c r="Q616" s="16">
        <f>M616/P616</f>
        <v>1.8738539369880494</v>
      </c>
      <c r="R616" s="16">
        <f>H616/C616</f>
        <v>0.1034482758620541</v>
      </c>
      <c r="S616" s="16">
        <f>Q616*R616</f>
        <v>0.19384695899873589</v>
      </c>
      <c r="T616" s="17"/>
    </row>
    <row r="617" spans="1:20" ht="11.25">
      <c r="A617" s="18"/>
      <c r="B617" s="12"/>
      <c r="C617" s="14"/>
      <c r="D617" s="73"/>
      <c r="E617" s="73"/>
      <c r="F617" s="13"/>
      <c r="G617" s="13"/>
      <c r="H617" s="13"/>
      <c r="I617" s="16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7"/>
    </row>
    <row r="618" spans="1:20" ht="11.25">
      <c r="A618" s="11"/>
      <c r="B618" s="12" t="s">
        <v>28</v>
      </c>
      <c r="C618" s="13"/>
      <c r="D618" s="73">
        <v>706.1</v>
      </c>
      <c r="E618" s="73">
        <v>707</v>
      </c>
      <c r="F618" s="14">
        <v>706.4</v>
      </c>
      <c r="G618" s="14">
        <v>707</v>
      </c>
      <c r="H618" s="15">
        <f>G618-F618</f>
        <v>0.6000000000000227</v>
      </c>
      <c r="I618" s="16">
        <f>H618/H619</f>
        <v>0.42857142857145175</v>
      </c>
      <c r="J618" s="16"/>
      <c r="K618" s="13">
        <v>0.166</v>
      </c>
      <c r="L618" s="13"/>
      <c r="M618" s="13"/>
      <c r="N618" s="13"/>
      <c r="O618" s="13"/>
      <c r="P618" s="13"/>
      <c r="Q618" s="13"/>
      <c r="R618" s="13"/>
      <c r="S618" s="13"/>
      <c r="T618" s="17"/>
    </row>
    <row r="619" spans="1:20" ht="11.25">
      <c r="A619" s="18">
        <v>37</v>
      </c>
      <c r="B619" s="12" t="s">
        <v>23</v>
      </c>
      <c r="C619" s="14">
        <v>2.8999999999999773</v>
      </c>
      <c r="D619" s="73">
        <v>706.4</v>
      </c>
      <c r="E619" s="73">
        <v>707.8</v>
      </c>
      <c r="F619" s="13"/>
      <c r="G619" s="13"/>
      <c r="H619" s="15">
        <f>E619-D619</f>
        <v>1.3999999999999773</v>
      </c>
      <c r="I619" s="16"/>
      <c r="J619" s="16">
        <f>I618*K618+I620*K620</f>
        <v>0.20314285714285563</v>
      </c>
      <c r="K619" s="13"/>
      <c r="L619" s="13">
        <v>8500</v>
      </c>
      <c r="M619" s="13">
        <f>L619/(1+J619)</f>
        <v>7064.830206601767</v>
      </c>
      <c r="N619" s="13">
        <v>4.5</v>
      </c>
      <c r="O619" s="19">
        <f>N619*2.54/2</f>
        <v>5.715</v>
      </c>
      <c r="P619" s="20">
        <f>3.1416*O619*O619*H619*30.48</f>
        <v>4378.510102317048</v>
      </c>
      <c r="Q619" s="16">
        <f>M619/P619</f>
        <v>1.6135237881175961</v>
      </c>
      <c r="R619" s="16">
        <f>H619/C619</f>
        <v>0.48275862068965114</v>
      </c>
      <c r="S619" s="16">
        <f>Q619*R619</f>
        <v>0.7789425184015916</v>
      </c>
      <c r="T619" s="17"/>
    </row>
    <row r="620" spans="1:20" ht="11.25">
      <c r="A620" s="11"/>
      <c r="B620" s="12" t="s">
        <v>28</v>
      </c>
      <c r="C620" s="13"/>
      <c r="D620" s="73">
        <v>707</v>
      </c>
      <c r="E620" s="73">
        <v>709</v>
      </c>
      <c r="F620" s="14">
        <v>707</v>
      </c>
      <c r="G620" s="14">
        <v>707.8</v>
      </c>
      <c r="H620" s="15">
        <f>G620-F620</f>
        <v>0.7999999999999545</v>
      </c>
      <c r="I620" s="16">
        <f>H620/H619</f>
        <v>0.5714285714285482</v>
      </c>
      <c r="J620" s="16"/>
      <c r="K620" s="13">
        <v>0.231</v>
      </c>
      <c r="L620" s="13"/>
      <c r="M620" s="13"/>
      <c r="N620" s="13"/>
      <c r="O620" s="13"/>
      <c r="P620" s="13"/>
      <c r="Q620" s="13"/>
      <c r="R620" s="13"/>
      <c r="S620" s="13"/>
      <c r="T620" s="17"/>
    </row>
    <row r="621" spans="1:20" ht="11.25">
      <c r="A621" s="11"/>
      <c r="B621" s="12"/>
      <c r="C621" s="13"/>
      <c r="D621" s="73"/>
      <c r="E621" s="73"/>
      <c r="F621" s="13"/>
      <c r="G621" s="13"/>
      <c r="H621" s="13"/>
      <c r="I621" s="16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7"/>
    </row>
    <row r="622" spans="1:20" ht="11.25">
      <c r="A622" s="11"/>
      <c r="B622" s="12" t="s">
        <v>28</v>
      </c>
      <c r="C622" s="13"/>
      <c r="D622" s="73">
        <v>707</v>
      </c>
      <c r="E622" s="73">
        <v>709</v>
      </c>
      <c r="F622" s="14">
        <v>707.8</v>
      </c>
      <c r="G622" s="14">
        <v>709</v>
      </c>
      <c r="H622" s="15">
        <f>G622-F622</f>
        <v>1.2000000000000455</v>
      </c>
      <c r="I622" s="16">
        <f>H622/H623</f>
        <v>1</v>
      </c>
      <c r="J622" s="16"/>
      <c r="K622" s="13">
        <v>0.231</v>
      </c>
      <c r="L622" s="13"/>
      <c r="M622" s="13"/>
      <c r="N622" s="13"/>
      <c r="O622" s="13"/>
      <c r="P622" s="13"/>
      <c r="Q622" s="13"/>
      <c r="R622" s="13"/>
      <c r="S622" s="13"/>
      <c r="T622" s="17"/>
    </row>
    <row r="623" spans="1:20" ht="12" thickBot="1">
      <c r="A623" s="18">
        <v>37</v>
      </c>
      <c r="B623" s="12" t="s">
        <v>23</v>
      </c>
      <c r="C623" s="14">
        <v>2.8999999999999773</v>
      </c>
      <c r="D623" s="73">
        <v>707.8</v>
      </c>
      <c r="E623" s="73">
        <v>709</v>
      </c>
      <c r="F623" s="13"/>
      <c r="G623" s="13"/>
      <c r="H623" s="15">
        <f>E623-D623</f>
        <v>1.2000000000000455</v>
      </c>
      <c r="I623" s="16"/>
      <c r="J623" s="16">
        <f>I622*K622</f>
        <v>0.231</v>
      </c>
      <c r="K623" s="13"/>
      <c r="L623" s="13">
        <v>8250</v>
      </c>
      <c r="M623" s="13">
        <f>L623/(1+J623)</f>
        <v>6701.868399675061</v>
      </c>
      <c r="N623" s="13">
        <v>4.5</v>
      </c>
      <c r="O623" s="19">
        <f>N623*2.54/2</f>
        <v>5.715</v>
      </c>
      <c r="P623" s="20">
        <f>3.1416*O623*O623*H623*30.48</f>
        <v>3753.008659129102</v>
      </c>
      <c r="Q623" s="16">
        <f>M623/P623</f>
        <v>1.785732197385937</v>
      </c>
      <c r="R623" s="16">
        <f>H623/C623</f>
        <v>0.4137931034482948</v>
      </c>
      <c r="S623" s="64">
        <f>Q623*R623</f>
        <v>0.7389236678838698</v>
      </c>
      <c r="T623" s="17"/>
    </row>
    <row r="624" spans="1:20" ht="12" thickBot="1">
      <c r="A624" s="18"/>
      <c r="B624" s="12"/>
      <c r="C624" s="14"/>
      <c r="D624" s="73"/>
      <c r="E624" s="73"/>
      <c r="F624" s="13"/>
      <c r="G624" s="13"/>
      <c r="H624" s="15"/>
      <c r="I624" s="16"/>
      <c r="J624" s="16"/>
      <c r="K624" s="13"/>
      <c r="L624" s="13"/>
      <c r="M624" s="13"/>
      <c r="N624" s="13"/>
      <c r="O624" s="19"/>
      <c r="P624" s="20"/>
      <c r="Q624" s="16"/>
      <c r="R624" s="67"/>
      <c r="S624" s="65">
        <f>SUM(S616:S623)</f>
        <v>1.7117131452841972</v>
      </c>
      <c r="T624" s="63">
        <v>0</v>
      </c>
    </row>
    <row r="625" spans="1:20" ht="11.25">
      <c r="A625" s="46"/>
      <c r="B625" s="47"/>
      <c r="C625" s="48"/>
      <c r="D625" s="74"/>
      <c r="E625" s="74"/>
      <c r="F625" s="48"/>
      <c r="G625" s="48"/>
      <c r="H625" s="49"/>
      <c r="I625" s="50"/>
      <c r="J625" s="50"/>
      <c r="K625" s="48"/>
      <c r="L625" s="48"/>
      <c r="M625" s="48"/>
      <c r="N625" s="48"/>
      <c r="O625" s="48"/>
      <c r="P625" s="48"/>
      <c r="Q625" s="48"/>
      <c r="R625" s="48"/>
      <c r="S625" s="59"/>
      <c r="T625" s="51"/>
    </row>
    <row r="626" spans="1:20" ht="11.25">
      <c r="A626" s="18"/>
      <c r="B626" s="12"/>
      <c r="C626" s="14"/>
      <c r="D626" s="73"/>
      <c r="E626" s="73"/>
      <c r="F626" s="13"/>
      <c r="G626" s="13"/>
      <c r="H626" s="13"/>
      <c r="I626" s="16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7"/>
    </row>
    <row r="627" spans="1:20" ht="11.25">
      <c r="A627" s="11"/>
      <c r="B627" s="12" t="s">
        <v>28</v>
      </c>
      <c r="C627" s="13"/>
      <c r="D627" s="73">
        <v>709</v>
      </c>
      <c r="E627" s="73">
        <v>712.1</v>
      </c>
      <c r="F627" s="14">
        <v>709</v>
      </c>
      <c r="G627" s="14">
        <v>710.6</v>
      </c>
      <c r="H627" s="15">
        <f>G627-F627</f>
        <v>1.6000000000000227</v>
      </c>
      <c r="I627" s="16">
        <f>H627/H628</f>
        <v>1</v>
      </c>
      <c r="J627" s="16"/>
      <c r="K627" s="13">
        <v>0.127</v>
      </c>
      <c r="L627" s="13"/>
      <c r="M627" s="13"/>
      <c r="N627" s="13"/>
      <c r="O627" s="13"/>
      <c r="P627" s="13"/>
      <c r="Q627" s="13"/>
      <c r="R627" s="13"/>
      <c r="S627" s="13"/>
      <c r="T627" s="17"/>
    </row>
    <row r="628" spans="1:20" ht="11.25">
      <c r="A628" s="18">
        <v>38</v>
      </c>
      <c r="B628" s="12" t="s">
        <v>23</v>
      </c>
      <c r="C628" s="14">
        <v>9.700000000000045</v>
      </c>
      <c r="D628" s="73">
        <v>709</v>
      </c>
      <c r="E628" s="73">
        <v>710.6</v>
      </c>
      <c r="F628" s="13"/>
      <c r="G628" s="13"/>
      <c r="H628" s="15">
        <f>E628-D628</f>
        <v>1.6000000000000227</v>
      </c>
      <c r="I628" s="16"/>
      <c r="J628" s="16">
        <f>I627*K627</f>
        <v>0.127</v>
      </c>
      <c r="K628" s="13"/>
      <c r="L628" s="13">
        <v>9000</v>
      </c>
      <c r="M628" s="13">
        <f>L628/(1+J628)</f>
        <v>7985.8030168589175</v>
      </c>
      <c r="N628" s="13">
        <v>4.5</v>
      </c>
      <c r="O628" s="19">
        <f>N628*2.54/2</f>
        <v>5.715</v>
      </c>
      <c r="P628" s="20">
        <f>3.1416*O628*O628*H628*30.48</f>
        <v>5004.011545505351</v>
      </c>
      <c r="Q628" s="16">
        <f>M628/P628</f>
        <v>1.5958802141517516</v>
      </c>
      <c r="R628" s="16">
        <f>H628/C628</f>
        <v>0.164948453608249</v>
      </c>
      <c r="S628" s="16">
        <f>Q628*R628</f>
        <v>0.26323797346833266</v>
      </c>
      <c r="T628" s="17"/>
    </row>
    <row r="629" spans="1:20" ht="11.25">
      <c r="A629" s="18"/>
      <c r="B629" s="12"/>
      <c r="C629" s="14"/>
      <c r="D629" s="73"/>
      <c r="E629" s="73"/>
      <c r="F629" s="13"/>
      <c r="G629" s="13"/>
      <c r="H629" s="13"/>
      <c r="I629" s="16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7"/>
    </row>
    <row r="630" spans="1:20" ht="11.25">
      <c r="A630" s="11"/>
      <c r="B630" s="12" t="s">
        <v>28</v>
      </c>
      <c r="C630" s="13"/>
      <c r="D630" s="73">
        <v>709</v>
      </c>
      <c r="E630" s="73">
        <v>712.1</v>
      </c>
      <c r="F630" s="14">
        <v>710.6</v>
      </c>
      <c r="G630" s="14">
        <v>712.1</v>
      </c>
      <c r="H630" s="15">
        <f>G630-F630</f>
        <v>1.5</v>
      </c>
      <c r="I630" s="16">
        <f>H630/H631</f>
        <v>1</v>
      </c>
      <c r="J630" s="16"/>
      <c r="K630" s="13">
        <v>0.127</v>
      </c>
      <c r="L630" s="13"/>
      <c r="M630" s="13"/>
      <c r="N630" s="13"/>
      <c r="O630" s="13"/>
      <c r="P630" s="13"/>
      <c r="Q630" s="13"/>
      <c r="R630" s="13"/>
      <c r="S630" s="13"/>
      <c r="T630" s="17"/>
    </row>
    <row r="631" spans="1:20" ht="11.25">
      <c r="A631" s="18">
        <v>38</v>
      </c>
      <c r="B631" s="12" t="s">
        <v>23</v>
      </c>
      <c r="C631" s="14">
        <v>9.700000000000045</v>
      </c>
      <c r="D631" s="73">
        <v>710.6</v>
      </c>
      <c r="E631" s="73">
        <v>712.1</v>
      </c>
      <c r="F631" s="13"/>
      <c r="G631" s="13"/>
      <c r="H631" s="15">
        <f>E631-D631</f>
        <v>1.5</v>
      </c>
      <c r="I631" s="16"/>
      <c r="J631" s="16">
        <f>I630*K630</f>
        <v>0.127</v>
      </c>
      <c r="K631" s="13"/>
      <c r="L631" s="13">
        <v>8950</v>
      </c>
      <c r="M631" s="13">
        <f>L631/(1+J631)</f>
        <v>7941.437444543035</v>
      </c>
      <c r="N631" s="13">
        <v>4.5</v>
      </c>
      <c r="O631" s="19">
        <f>N631*2.54/2</f>
        <v>5.715</v>
      </c>
      <c r="P631" s="20">
        <f>3.1416*O631*O631*H631*30.48</f>
        <v>4691.2608239112</v>
      </c>
      <c r="Q631" s="16">
        <f>M631/P631</f>
        <v>1.6928151604928452</v>
      </c>
      <c r="R631" s="16">
        <f>H631/C631</f>
        <v>0.15463917525773124</v>
      </c>
      <c r="S631" s="16">
        <f>Q631*R631</f>
        <v>0.2617755402823975</v>
      </c>
      <c r="T631" s="17"/>
    </row>
    <row r="632" spans="1:20" ht="11.25">
      <c r="A632" s="18"/>
      <c r="B632" s="12"/>
      <c r="C632" s="14"/>
      <c r="D632" s="73"/>
      <c r="E632" s="73"/>
      <c r="F632" s="13"/>
      <c r="G632" s="13"/>
      <c r="H632" s="13"/>
      <c r="I632" s="16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7"/>
    </row>
    <row r="633" spans="1:20" ht="11.25">
      <c r="A633" s="11"/>
      <c r="B633" s="12" t="s">
        <v>28</v>
      </c>
      <c r="C633" s="13"/>
      <c r="D633" s="73">
        <v>712.1</v>
      </c>
      <c r="E633" s="73">
        <v>714</v>
      </c>
      <c r="F633" s="14">
        <v>712.1</v>
      </c>
      <c r="G633" s="14">
        <v>713.6</v>
      </c>
      <c r="H633" s="15">
        <f>G633-F633</f>
        <v>1.5</v>
      </c>
      <c r="I633" s="16">
        <f>H633/H634</f>
        <v>1</v>
      </c>
      <c r="J633" s="16"/>
      <c r="K633" s="13">
        <v>0.161</v>
      </c>
      <c r="L633" s="13"/>
      <c r="M633" s="13"/>
      <c r="N633" s="13"/>
      <c r="O633" s="13"/>
      <c r="P633" s="13"/>
      <c r="Q633" s="13"/>
      <c r="R633" s="13"/>
      <c r="S633" s="13"/>
      <c r="T633" s="17"/>
    </row>
    <row r="634" spans="1:20" ht="11.25">
      <c r="A634" s="18">
        <v>38</v>
      </c>
      <c r="B634" s="12" t="s">
        <v>23</v>
      </c>
      <c r="C634" s="14">
        <v>9.700000000000045</v>
      </c>
      <c r="D634" s="73">
        <v>712.1</v>
      </c>
      <c r="E634" s="73">
        <v>713.6</v>
      </c>
      <c r="F634" s="13"/>
      <c r="G634" s="13"/>
      <c r="H634" s="15">
        <f>E634-D634</f>
        <v>1.5</v>
      </c>
      <c r="I634" s="16"/>
      <c r="J634" s="16">
        <f>I633*K633</f>
        <v>0.161</v>
      </c>
      <c r="K634" s="13"/>
      <c r="L634" s="13">
        <v>8700</v>
      </c>
      <c r="M634" s="13">
        <f>L634/(1+J634)</f>
        <v>7493.540051679586</v>
      </c>
      <c r="N634" s="13">
        <v>4.5</v>
      </c>
      <c r="O634" s="19">
        <f>N634*2.54/2</f>
        <v>5.715</v>
      </c>
      <c r="P634" s="20">
        <f>3.1416*O634*O634*H634*30.48</f>
        <v>4691.2608239112</v>
      </c>
      <c r="Q634" s="16">
        <f>M634/P634</f>
        <v>1.5973403170178182</v>
      </c>
      <c r="R634" s="16">
        <f>H634/C634</f>
        <v>0.15463917525773124</v>
      </c>
      <c r="S634" s="16">
        <f>Q634*R634</f>
        <v>0.24701138922955837</v>
      </c>
      <c r="T634" s="17"/>
    </row>
    <row r="635" spans="1:20" ht="11.25">
      <c r="A635" s="18"/>
      <c r="B635" s="12"/>
      <c r="C635" s="14"/>
      <c r="D635" s="73"/>
      <c r="E635" s="73"/>
      <c r="F635" s="13"/>
      <c r="G635" s="13"/>
      <c r="H635" s="13"/>
      <c r="I635" s="16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7"/>
    </row>
    <row r="636" spans="1:20" ht="11.25">
      <c r="A636" s="11"/>
      <c r="B636" s="12" t="s">
        <v>28</v>
      </c>
      <c r="C636" s="13"/>
      <c r="D636" s="73">
        <v>712.1</v>
      </c>
      <c r="E636" s="73">
        <v>714</v>
      </c>
      <c r="F636" s="14">
        <v>713.6</v>
      </c>
      <c r="G636" s="14">
        <v>714</v>
      </c>
      <c r="H636" s="15">
        <f>G636-F636</f>
        <v>0.39999999999997726</v>
      </c>
      <c r="I636" s="16">
        <f>H636/H637</f>
        <v>0.2857142857142741</v>
      </c>
      <c r="J636" s="16"/>
      <c r="K636" s="13">
        <v>0.161</v>
      </c>
      <c r="L636" s="13"/>
      <c r="M636" s="13"/>
      <c r="N636" s="13"/>
      <c r="O636" s="13"/>
      <c r="P636" s="13"/>
      <c r="Q636" s="13"/>
      <c r="R636" s="13"/>
      <c r="S636" s="13"/>
      <c r="T636" s="17"/>
    </row>
    <row r="637" spans="1:20" ht="11.25">
      <c r="A637" s="18">
        <v>38</v>
      </c>
      <c r="B637" s="12" t="s">
        <v>23</v>
      </c>
      <c r="C637" s="14">
        <v>9.700000000000045</v>
      </c>
      <c r="D637" s="73">
        <v>713.6</v>
      </c>
      <c r="E637" s="73">
        <v>715</v>
      </c>
      <c r="F637" s="13"/>
      <c r="G637" s="13"/>
      <c r="H637" s="15">
        <f>E637-D637</f>
        <v>1.3999999999999773</v>
      </c>
      <c r="I637" s="16"/>
      <c r="J637" s="16">
        <f>I636*K636+I638*K638</f>
        <v>0.14814285714285694</v>
      </c>
      <c r="K637" s="13"/>
      <c r="L637" s="13">
        <v>7800</v>
      </c>
      <c r="M637" s="13">
        <f>L637/(1+J637)</f>
        <v>6793.579693915642</v>
      </c>
      <c r="N637" s="13">
        <v>4.5</v>
      </c>
      <c r="O637" s="19">
        <f>N637*2.54/2</f>
        <v>5.715</v>
      </c>
      <c r="P637" s="20">
        <f>3.1416*O637*O637*H637*30.48</f>
        <v>4378.510102317048</v>
      </c>
      <c r="Q637" s="16">
        <f>M637/P637</f>
        <v>1.5515733743130047</v>
      </c>
      <c r="R637" s="16">
        <f>H637/C637</f>
        <v>0.14432989690721348</v>
      </c>
      <c r="S637" s="16">
        <f>Q637*R637</f>
        <v>0.22393842515857332</v>
      </c>
      <c r="T637" s="17"/>
    </row>
    <row r="638" spans="1:20" ht="11.25">
      <c r="A638" s="11"/>
      <c r="B638" s="12" t="s">
        <v>28</v>
      </c>
      <c r="C638" s="13"/>
      <c r="D638" s="73">
        <v>714</v>
      </c>
      <c r="E638" s="73">
        <v>715.6</v>
      </c>
      <c r="F638" s="14">
        <v>714</v>
      </c>
      <c r="G638" s="14">
        <v>715</v>
      </c>
      <c r="H638" s="15">
        <f>G638-F638</f>
        <v>1</v>
      </c>
      <c r="I638" s="16">
        <f>H638/H637</f>
        <v>0.7142857142857258</v>
      </c>
      <c r="J638" s="16"/>
      <c r="K638" s="13">
        <v>0.14300000000000002</v>
      </c>
      <c r="L638" s="13"/>
      <c r="M638" s="13"/>
      <c r="N638" s="13"/>
      <c r="O638" s="13"/>
      <c r="P638" s="13"/>
      <c r="Q638" s="13"/>
      <c r="R638" s="13"/>
      <c r="S638" s="13"/>
      <c r="T638" s="17"/>
    </row>
    <row r="639" spans="1:20" ht="11.25">
      <c r="A639" s="11"/>
      <c r="B639" s="12"/>
      <c r="C639" s="13"/>
      <c r="D639" s="73"/>
      <c r="E639" s="73"/>
      <c r="F639" s="13"/>
      <c r="G639" s="13"/>
      <c r="H639" s="13"/>
      <c r="I639" s="16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7"/>
    </row>
    <row r="640" spans="1:20" ht="11.25">
      <c r="A640" s="11"/>
      <c r="B640" s="12" t="s">
        <v>28</v>
      </c>
      <c r="C640" s="13"/>
      <c r="D640" s="73">
        <v>714</v>
      </c>
      <c r="E640" s="73">
        <v>715.6</v>
      </c>
      <c r="F640" s="14">
        <v>715</v>
      </c>
      <c r="G640" s="14">
        <v>715.6</v>
      </c>
      <c r="H640" s="15">
        <f>G640-F640</f>
        <v>0.6000000000000227</v>
      </c>
      <c r="I640" s="16">
        <f>H640/H641</f>
        <v>0.28571428571429347</v>
      </c>
      <c r="J640" s="16"/>
      <c r="K640" s="13">
        <v>0.14300000000000002</v>
      </c>
      <c r="L640" s="13"/>
      <c r="M640" s="13"/>
      <c r="N640" s="13"/>
      <c r="O640" s="13"/>
      <c r="P640" s="13"/>
      <c r="Q640" s="13"/>
      <c r="R640" s="13"/>
      <c r="S640" s="13"/>
      <c r="T640" s="17"/>
    </row>
    <row r="641" spans="1:20" ht="11.25">
      <c r="A641" s="18">
        <v>38</v>
      </c>
      <c r="B641" s="12" t="s">
        <v>23</v>
      </c>
      <c r="C641" s="14">
        <v>9.700000000000045</v>
      </c>
      <c r="D641" s="73">
        <v>715</v>
      </c>
      <c r="E641" s="73">
        <v>717.1</v>
      </c>
      <c r="F641" s="13"/>
      <c r="G641" s="13"/>
      <c r="H641" s="15">
        <f>E641-D641</f>
        <v>2.1000000000000227</v>
      </c>
      <c r="I641" s="16"/>
      <c r="J641" s="16">
        <f>I640*K640+I642*K642</f>
        <v>0.13228571428571442</v>
      </c>
      <c r="K641" s="13"/>
      <c r="L641" s="13">
        <v>10850</v>
      </c>
      <c r="M641" s="13">
        <f>L641/(1+J641)</f>
        <v>9582.387080494575</v>
      </c>
      <c r="N641" s="13">
        <v>4.5</v>
      </c>
      <c r="O641" s="19">
        <f>N641*2.54/2</f>
        <v>5.715</v>
      </c>
      <c r="P641" s="20">
        <f>3.1416*O641*O641*H641*30.48</f>
        <v>6567.765153475751</v>
      </c>
      <c r="Q641" s="16">
        <f>M641/P641</f>
        <v>1.4590026982653979</v>
      </c>
      <c r="R641" s="16">
        <f>H641/C641</f>
        <v>0.21649484536082608</v>
      </c>
      <c r="S641" s="16">
        <f>Q641*R641</f>
        <v>0.3158665635419953</v>
      </c>
      <c r="T641" s="17"/>
    </row>
    <row r="642" spans="1:20" ht="11.25">
      <c r="A642" s="11"/>
      <c r="B642" s="12" t="s">
        <v>28</v>
      </c>
      <c r="C642" s="13"/>
      <c r="D642" s="73">
        <v>715.6</v>
      </c>
      <c r="E642" s="73">
        <v>718.7</v>
      </c>
      <c r="F642" s="14">
        <v>715.6</v>
      </c>
      <c r="G642" s="14">
        <v>717.1</v>
      </c>
      <c r="H642" s="15">
        <f>G642-F642</f>
        <v>1.5</v>
      </c>
      <c r="I642" s="16">
        <f>H642/H641</f>
        <v>0.7142857142857065</v>
      </c>
      <c r="J642" s="16"/>
      <c r="K642" s="13">
        <v>0.128</v>
      </c>
      <c r="L642" s="13"/>
      <c r="M642" s="13"/>
      <c r="N642" s="13"/>
      <c r="O642" s="13"/>
      <c r="P642" s="13"/>
      <c r="Q642" s="13"/>
      <c r="R642" s="13"/>
      <c r="S642" s="13"/>
      <c r="T642" s="17"/>
    </row>
    <row r="643" spans="1:20" ht="11.25">
      <c r="A643" s="11"/>
      <c r="B643" s="12"/>
      <c r="C643" s="13"/>
      <c r="D643" s="73"/>
      <c r="E643" s="73"/>
      <c r="F643" s="13"/>
      <c r="G643" s="13"/>
      <c r="H643" s="13"/>
      <c r="I643" s="16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7"/>
    </row>
    <row r="644" spans="1:20" ht="11.25">
      <c r="A644" s="11"/>
      <c r="B644" s="12" t="s">
        <v>28</v>
      </c>
      <c r="C644" s="13"/>
      <c r="D644" s="73">
        <v>715.6</v>
      </c>
      <c r="E644" s="73">
        <v>718.7</v>
      </c>
      <c r="F644" s="14">
        <v>717.1</v>
      </c>
      <c r="G644" s="14">
        <v>718.7</v>
      </c>
      <c r="H644" s="15">
        <f>G644-F644</f>
        <v>1.6000000000000227</v>
      </c>
      <c r="I644" s="16">
        <f>H644/H645</f>
        <v>1</v>
      </c>
      <c r="J644" s="16"/>
      <c r="K644" s="13">
        <v>0.128</v>
      </c>
      <c r="L644" s="13"/>
      <c r="M644" s="13"/>
      <c r="N644" s="13"/>
      <c r="O644" s="13"/>
      <c r="P644" s="13"/>
      <c r="Q644" s="13"/>
      <c r="R644" s="13"/>
      <c r="S644" s="13"/>
      <c r="T644" s="17"/>
    </row>
    <row r="645" spans="1:20" ht="12" thickBot="1">
      <c r="A645" s="18">
        <v>38</v>
      </c>
      <c r="B645" s="12" t="s">
        <v>23</v>
      </c>
      <c r="C645" s="14">
        <v>9.700000000000045</v>
      </c>
      <c r="D645" s="73">
        <v>717.1</v>
      </c>
      <c r="E645" s="73">
        <v>718.7</v>
      </c>
      <c r="F645" s="13"/>
      <c r="G645" s="13"/>
      <c r="H645" s="15">
        <f>E645-D645</f>
        <v>1.6000000000000227</v>
      </c>
      <c r="I645" s="16"/>
      <c r="J645" s="16">
        <f>I644*K644</f>
        <v>0.128</v>
      </c>
      <c r="K645" s="13"/>
      <c r="L645" s="13">
        <v>10000</v>
      </c>
      <c r="M645" s="13">
        <f>L645/(1+J645)</f>
        <v>8865.248226950354</v>
      </c>
      <c r="N645" s="13">
        <v>4.5</v>
      </c>
      <c r="O645" s="19">
        <f>N645*2.54/2</f>
        <v>5.715</v>
      </c>
      <c r="P645" s="20">
        <f>3.1416*O645*O645*H645*30.48</f>
        <v>5004.011545505351</v>
      </c>
      <c r="Q645" s="16">
        <f>M645/P645</f>
        <v>1.7716282519198425</v>
      </c>
      <c r="R645" s="16">
        <f>H645/C645</f>
        <v>0.164948453608249</v>
      </c>
      <c r="S645" s="64">
        <f>Q645*R645</f>
        <v>0.2922273405228634</v>
      </c>
      <c r="T645" s="17"/>
    </row>
    <row r="646" spans="1:20" ht="12" thickBot="1">
      <c r="A646" s="18"/>
      <c r="B646" s="12"/>
      <c r="C646" s="14"/>
      <c r="D646" s="73"/>
      <c r="E646" s="73"/>
      <c r="F646" s="13"/>
      <c r="G646" s="13"/>
      <c r="H646" s="13"/>
      <c r="I646" s="16"/>
      <c r="J646" s="16"/>
      <c r="K646" s="13"/>
      <c r="L646" s="13"/>
      <c r="M646" s="13"/>
      <c r="N646" s="13"/>
      <c r="O646" s="13"/>
      <c r="P646" s="13"/>
      <c r="Q646" s="13"/>
      <c r="R646" s="62"/>
      <c r="S646" s="65">
        <f>SUM(S628:S645)</f>
        <v>1.6040572322037205</v>
      </c>
      <c r="T646" s="66">
        <v>0.3</v>
      </c>
    </row>
    <row r="647" spans="1:20" ht="11.25">
      <c r="A647" s="46"/>
      <c r="B647" s="47"/>
      <c r="C647" s="48"/>
      <c r="D647" s="74"/>
      <c r="E647" s="74"/>
      <c r="F647" s="48"/>
      <c r="G647" s="48"/>
      <c r="H647" s="49"/>
      <c r="I647" s="50"/>
      <c r="J647" s="50"/>
      <c r="K647" s="48"/>
      <c r="L647" s="48"/>
      <c r="M647" s="48"/>
      <c r="N647" s="48"/>
      <c r="O647" s="48"/>
      <c r="P647" s="48"/>
      <c r="Q647" s="48"/>
      <c r="R647" s="48"/>
      <c r="S647" s="59"/>
      <c r="T647" s="51"/>
    </row>
    <row r="648" spans="1:20" ht="11.25">
      <c r="A648" s="18"/>
      <c r="B648" s="12"/>
      <c r="C648" s="12"/>
      <c r="D648" s="73"/>
      <c r="E648" s="73"/>
      <c r="F648" s="13"/>
      <c r="G648" s="13"/>
      <c r="H648" s="13"/>
      <c r="I648" s="16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7"/>
    </row>
    <row r="649" spans="1:20" ht="11.25">
      <c r="A649" s="11"/>
      <c r="B649" s="12" t="s">
        <v>28</v>
      </c>
      <c r="C649" s="13"/>
      <c r="D649" s="73">
        <v>719</v>
      </c>
      <c r="E649" s="73">
        <v>719.5</v>
      </c>
      <c r="F649" s="14">
        <v>719</v>
      </c>
      <c r="G649" s="14">
        <v>719.5</v>
      </c>
      <c r="H649" s="15">
        <f>G649-F649</f>
        <v>0.5</v>
      </c>
      <c r="I649" s="16">
        <f>H649/H650</f>
        <v>0.7142857142856679</v>
      </c>
      <c r="J649" s="16"/>
      <c r="K649" s="13">
        <v>0.135</v>
      </c>
      <c r="L649" s="13"/>
      <c r="M649" s="13"/>
      <c r="N649" s="13"/>
      <c r="O649" s="13"/>
      <c r="P649" s="13"/>
      <c r="Q649" s="13"/>
      <c r="R649" s="13"/>
      <c r="S649" s="13"/>
      <c r="T649" s="17"/>
    </row>
    <row r="650" spans="1:20" ht="11.25">
      <c r="A650" s="18">
        <v>39</v>
      </c>
      <c r="B650" s="12" t="s">
        <v>23</v>
      </c>
      <c r="C650" s="14">
        <v>1.8999999999999773</v>
      </c>
      <c r="D650" s="73">
        <v>719</v>
      </c>
      <c r="E650" s="73">
        <v>719.7</v>
      </c>
      <c r="F650" s="13"/>
      <c r="G650" s="13"/>
      <c r="H650" s="15">
        <f>E650-D650</f>
        <v>0.7000000000000455</v>
      </c>
      <c r="I650" s="16"/>
      <c r="J650" s="16">
        <f>I649*K649+I651*K651</f>
        <v>0.12842857142857037</v>
      </c>
      <c r="K650" s="13"/>
      <c r="L650" s="13">
        <v>4260</v>
      </c>
      <c r="M650" s="13">
        <f>L650/(1+J650)</f>
        <v>3775.161412837071</v>
      </c>
      <c r="N650" s="13">
        <v>4.5</v>
      </c>
      <c r="O650" s="19">
        <f>N650*2.54/2</f>
        <v>5.715</v>
      </c>
      <c r="P650" s="20">
        <f>3.1416*O650*O650*H650*30.48</f>
        <v>2189.2550511587024</v>
      </c>
      <c r="Q650" s="16">
        <f>M650/P650</f>
        <v>1.7244045689601124</v>
      </c>
      <c r="R650" s="16">
        <f>H650/C650</f>
        <v>0.3684210526316073</v>
      </c>
      <c r="S650" s="16">
        <f>Q650*R650</f>
        <v>0.6353069464590376</v>
      </c>
      <c r="T650" s="17"/>
    </row>
    <row r="651" spans="1:20" ht="11.25">
      <c r="A651" s="11"/>
      <c r="B651" s="12" t="s">
        <v>28</v>
      </c>
      <c r="C651" s="13"/>
      <c r="D651" s="73">
        <v>719.5</v>
      </c>
      <c r="E651" s="73">
        <v>720.4</v>
      </c>
      <c r="F651" s="14">
        <v>719.5</v>
      </c>
      <c r="G651" s="14">
        <v>719.7</v>
      </c>
      <c r="H651" s="15">
        <f>G651-F651</f>
        <v>0.20000000000004547</v>
      </c>
      <c r="I651" s="16">
        <f>H651/H650</f>
        <v>0.2857142857143321</v>
      </c>
      <c r="J651" s="16"/>
      <c r="K651" s="13">
        <v>0.11199999999999999</v>
      </c>
      <c r="L651" s="13"/>
      <c r="M651" s="13"/>
      <c r="N651" s="13"/>
      <c r="O651" s="13"/>
      <c r="P651" s="13"/>
      <c r="Q651" s="13"/>
      <c r="R651" s="13"/>
      <c r="S651" s="13"/>
      <c r="T651" s="17"/>
    </row>
    <row r="652" spans="1:20" ht="11.25">
      <c r="A652" s="11"/>
      <c r="B652" s="12"/>
      <c r="C652" s="13"/>
      <c r="D652" s="73"/>
      <c r="E652" s="73"/>
      <c r="F652" s="13"/>
      <c r="G652" s="13"/>
      <c r="H652" s="13"/>
      <c r="I652" s="16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7"/>
    </row>
    <row r="653" spans="1:20" ht="11.25">
      <c r="A653" s="11"/>
      <c r="B653" s="12" t="s">
        <v>28</v>
      </c>
      <c r="C653" s="13"/>
      <c r="D653" s="73">
        <v>719.5</v>
      </c>
      <c r="E653" s="73">
        <v>720.4</v>
      </c>
      <c r="F653" s="14">
        <v>719.7</v>
      </c>
      <c r="G653" s="14">
        <v>720.4</v>
      </c>
      <c r="H653" s="15">
        <f>G653-F653</f>
        <v>0.6999999999999318</v>
      </c>
      <c r="I653" s="16">
        <f>H653/H654</f>
        <v>0.5833333333333096</v>
      </c>
      <c r="J653" s="16"/>
      <c r="K653" s="13">
        <v>0.11199999999999999</v>
      </c>
      <c r="L653" s="13"/>
      <c r="M653" s="13"/>
      <c r="N653" s="13"/>
      <c r="O653" s="13"/>
      <c r="P653" s="13"/>
      <c r="Q653" s="13"/>
      <c r="R653" s="13"/>
      <c r="S653" s="13"/>
      <c r="T653" s="17"/>
    </row>
    <row r="654" spans="1:20" ht="11.25">
      <c r="A654" s="18">
        <v>39</v>
      </c>
      <c r="B654" s="12" t="s">
        <v>23</v>
      </c>
      <c r="C654" s="14">
        <v>1.8999999999999773</v>
      </c>
      <c r="D654" s="73">
        <v>719.7</v>
      </c>
      <c r="E654" s="73">
        <v>720.9</v>
      </c>
      <c r="F654" s="13"/>
      <c r="G654" s="13"/>
      <c r="H654" s="15">
        <f>E654-D654</f>
        <v>1.1999999999999318</v>
      </c>
      <c r="I654" s="16"/>
      <c r="J654" s="16">
        <f>I653*K653+I655*K655</f>
        <v>0.11116666666666661</v>
      </c>
      <c r="K654" s="13"/>
      <c r="L654" s="13">
        <v>9250</v>
      </c>
      <c r="M654" s="13">
        <f>L654/(1+J654)</f>
        <v>8324.58377081146</v>
      </c>
      <c r="N654" s="13">
        <v>4.5</v>
      </c>
      <c r="O654" s="19">
        <f>N654*2.54/2</f>
        <v>5.715</v>
      </c>
      <c r="P654" s="20">
        <f>3.1416*O654*O654*H654*30.48</f>
        <v>3753.0086591287463</v>
      </c>
      <c r="Q654" s="16">
        <f>M654/P654</f>
        <v>2.2181093961941447</v>
      </c>
      <c r="R654" s="16">
        <f>H654/C654</f>
        <v>0.6315789473683927</v>
      </c>
      <c r="S654" s="16">
        <f>Q654*R654</f>
        <v>1.400911197596239</v>
      </c>
      <c r="T654" s="17"/>
    </row>
    <row r="655" spans="1:20" ht="12" thickBot="1">
      <c r="A655" s="11"/>
      <c r="B655" s="12" t="s">
        <v>28</v>
      </c>
      <c r="C655" s="13"/>
      <c r="D655" s="73">
        <v>720.4</v>
      </c>
      <c r="E655" s="73">
        <v>720.9</v>
      </c>
      <c r="F655" s="14">
        <v>720.4</v>
      </c>
      <c r="G655" s="14">
        <v>720.9</v>
      </c>
      <c r="H655" s="15">
        <f>G655-F655</f>
        <v>0.5</v>
      </c>
      <c r="I655" s="16">
        <f>H655/H654</f>
        <v>0.41666666666669033</v>
      </c>
      <c r="J655" s="16"/>
      <c r="K655" s="13">
        <v>0.11</v>
      </c>
      <c r="L655" s="13"/>
      <c r="M655" s="13"/>
      <c r="N655" s="13"/>
      <c r="O655" s="13"/>
      <c r="P655" s="13"/>
      <c r="Q655" s="13"/>
      <c r="R655" s="13"/>
      <c r="S655" s="68"/>
      <c r="T655" s="17"/>
    </row>
    <row r="656" spans="1:20" ht="12" thickBot="1">
      <c r="A656" s="11"/>
      <c r="B656" s="12"/>
      <c r="C656" s="13"/>
      <c r="D656" s="73"/>
      <c r="E656" s="73"/>
      <c r="F656" s="13"/>
      <c r="G656" s="13"/>
      <c r="H656" s="13"/>
      <c r="I656" s="16"/>
      <c r="J656" s="16"/>
      <c r="K656" s="13"/>
      <c r="L656" s="13"/>
      <c r="M656" s="13"/>
      <c r="N656" s="13"/>
      <c r="O656" s="13"/>
      <c r="P656" s="13"/>
      <c r="Q656" s="13"/>
      <c r="R656" s="62"/>
      <c r="S656" s="65">
        <f>SUM(S650:S654)</f>
        <v>2.0362181440552765</v>
      </c>
      <c r="T656" s="66">
        <v>0.6</v>
      </c>
    </row>
    <row r="657" spans="1:20" ht="11.25">
      <c r="A657" s="46"/>
      <c r="B657" s="47"/>
      <c r="C657" s="48"/>
      <c r="D657" s="74"/>
      <c r="E657" s="74"/>
      <c r="F657" s="48"/>
      <c r="G657" s="48"/>
      <c r="H657" s="49"/>
      <c r="I657" s="50"/>
      <c r="J657" s="50"/>
      <c r="K657" s="48"/>
      <c r="L657" s="48"/>
      <c r="M657" s="48"/>
      <c r="N657" s="48"/>
      <c r="O657" s="48"/>
      <c r="P657" s="48"/>
      <c r="Q657" s="48"/>
      <c r="R657" s="48"/>
      <c r="S657" s="59"/>
      <c r="T657" s="51"/>
    </row>
    <row r="658" spans="1:20" ht="11.25">
      <c r="A658" s="18"/>
      <c r="B658" s="12"/>
      <c r="C658" s="12"/>
      <c r="D658" s="73"/>
      <c r="E658" s="73"/>
      <c r="F658" s="13"/>
      <c r="G658" s="13"/>
      <c r="H658" s="13"/>
      <c r="I658" s="16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7"/>
    </row>
    <row r="659" spans="1:20" ht="11.25">
      <c r="A659" s="11"/>
      <c r="B659" s="12" t="s">
        <v>28</v>
      </c>
      <c r="C659" s="13"/>
      <c r="D659" s="73">
        <v>721.5</v>
      </c>
      <c r="E659" s="73">
        <v>725.5</v>
      </c>
      <c r="F659" s="14">
        <v>721.5</v>
      </c>
      <c r="G659" s="14">
        <v>722.3</v>
      </c>
      <c r="H659" s="15">
        <f>G659-F659</f>
        <v>0.7999999999999545</v>
      </c>
      <c r="I659" s="16">
        <f>H659/H660</f>
        <v>1</v>
      </c>
      <c r="J659" s="16"/>
      <c r="K659" s="13">
        <v>0.11</v>
      </c>
      <c r="L659" s="13"/>
      <c r="M659" s="13"/>
      <c r="N659" s="13"/>
      <c r="O659" s="13"/>
      <c r="P659" s="13"/>
      <c r="Q659" s="13"/>
      <c r="R659" s="13"/>
      <c r="S659" s="13"/>
      <c r="T659" s="17"/>
    </row>
    <row r="660" spans="1:20" ht="11.25">
      <c r="A660" s="18">
        <v>40</v>
      </c>
      <c r="B660" s="12" t="s">
        <v>23</v>
      </c>
      <c r="C660" s="14">
        <v>7.2999999999999545</v>
      </c>
      <c r="D660" s="73">
        <v>721.5</v>
      </c>
      <c r="E660" s="73">
        <v>722.3</v>
      </c>
      <c r="F660" s="13"/>
      <c r="G660" s="13"/>
      <c r="H660" s="15">
        <f>E660-D660</f>
        <v>0.7999999999999545</v>
      </c>
      <c r="I660" s="16"/>
      <c r="J660" s="16">
        <f>I659*K659</f>
        <v>0.11</v>
      </c>
      <c r="K660" s="13"/>
      <c r="L660" s="13">
        <v>6210</v>
      </c>
      <c r="M660" s="13">
        <f>L660/(1+J660)</f>
        <v>5594.594594594594</v>
      </c>
      <c r="N660" s="13">
        <v>4.5</v>
      </c>
      <c r="O660" s="19">
        <f>N660*2.54/2</f>
        <v>5.715</v>
      </c>
      <c r="P660" s="20">
        <f>3.1416*O660*O660*H660*30.48</f>
        <v>2502.0057727524977</v>
      </c>
      <c r="Q660" s="16">
        <f>M660/P660</f>
        <v>2.236043839515162</v>
      </c>
      <c r="R660" s="16">
        <f>H660/C660</f>
        <v>0.10958904109588487</v>
      </c>
      <c r="S660" s="16">
        <f>Q660*R660</f>
        <v>0.24504590022082726</v>
      </c>
      <c r="T660" s="17"/>
    </row>
    <row r="661" spans="1:20" ht="11.25">
      <c r="A661" s="18"/>
      <c r="B661" s="12"/>
      <c r="C661" s="14"/>
      <c r="D661" s="73"/>
      <c r="E661" s="73"/>
      <c r="F661" s="13"/>
      <c r="G661" s="13"/>
      <c r="H661" s="13"/>
      <c r="I661" s="16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7"/>
    </row>
    <row r="662" spans="1:20" ht="11.25">
      <c r="A662" s="11"/>
      <c r="B662" s="12" t="s">
        <v>28</v>
      </c>
      <c r="C662" s="13"/>
      <c r="D662" s="73">
        <v>721.5</v>
      </c>
      <c r="E662" s="73">
        <v>725.5</v>
      </c>
      <c r="F662" s="14">
        <v>722.3</v>
      </c>
      <c r="G662" s="14">
        <v>723.7</v>
      </c>
      <c r="H662" s="15">
        <f>G662-F662</f>
        <v>1.400000000000091</v>
      </c>
      <c r="I662" s="16">
        <f>H662/H663</f>
        <v>1</v>
      </c>
      <c r="J662" s="16"/>
      <c r="K662" s="13">
        <v>0.11</v>
      </c>
      <c r="L662" s="13"/>
      <c r="M662" s="13"/>
      <c r="N662" s="13"/>
      <c r="O662" s="13"/>
      <c r="P662" s="13"/>
      <c r="Q662" s="13"/>
      <c r="R662" s="13"/>
      <c r="S662" s="13"/>
      <c r="T662" s="17"/>
    </row>
    <row r="663" spans="1:20" ht="11.25">
      <c r="A663" s="18">
        <v>40</v>
      </c>
      <c r="B663" s="12" t="s">
        <v>23</v>
      </c>
      <c r="C663" s="14">
        <v>7.2999999999999545</v>
      </c>
      <c r="D663" s="73">
        <v>722.3</v>
      </c>
      <c r="E663" s="73">
        <v>723.7</v>
      </c>
      <c r="F663" s="13"/>
      <c r="G663" s="13"/>
      <c r="H663" s="15">
        <f>E663-D663</f>
        <v>1.400000000000091</v>
      </c>
      <c r="I663" s="16"/>
      <c r="J663" s="16">
        <f>I662*K662</f>
        <v>0.11</v>
      </c>
      <c r="K663" s="13"/>
      <c r="L663" s="13">
        <v>9400</v>
      </c>
      <c r="M663" s="13">
        <f>L663/(1+J663)</f>
        <v>8468.468468468467</v>
      </c>
      <c r="N663" s="13">
        <v>4.5</v>
      </c>
      <c r="O663" s="19">
        <f>N663*2.54/2</f>
        <v>5.715</v>
      </c>
      <c r="P663" s="20">
        <f>3.1416*O663*O663*H663*30.48</f>
        <v>4378.510102317405</v>
      </c>
      <c r="Q663" s="16">
        <f>M663/P663</f>
        <v>1.9340981910687791</v>
      </c>
      <c r="R663" s="16">
        <f>H663/C663</f>
        <v>0.19178082191782186</v>
      </c>
      <c r="S663" s="16">
        <f>Q663*R663</f>
        <v>0.3709229407529429</v>
      </c>
      <c r="T663" s="17"/>
    </row>
    <row r="664" spans="1:20" ht="11.25">
      <c r="A664" s="18"/>
      <c r="B664" s="12"/>
      <c r="C664" s="14"/>
      <c r="D664" s="73"/>
      <c r="E664" s="73"/>
      <c r="F664" s="13"/>
      <c r="G664" s="13"/>
      <c r="H664" s="13"/>
      <c r="I664" s="16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7"/>
    </row>
    <row r="665" spans="1:20" ht="11.25">
      <c r="A665" s="11"/>
      <c r="B665" s="12" t="s">
        <v>28</v>
      </c>
      <c r="C665" s="13"/>
      <c r="D665" s="73">
        <v>721.5</v>
      </c>
      <c r="E665" s="73">
        <v>725.5</v>
      </c>
      <c r="F665" s="14">
        <v>723.7</v>
      </c>
      <c r="G665" s="14">
        <v>725</v>
      </c>
      <c r="H665" s="15">
        <f>G665-F665</f>
        <v>1.2999999999999545</v>
      </c>
      <c r="I665" s="16">
        <f>H665/H666</f>
        <v>1</v>
      </c>
      <c r="J665" s="16"/>
      <c r="K665" s="13">
        <v>0.11</v>
      </c>
      <c r="L665" s="13"/>
      <c r="M665" s="13"/>
      <c r="N665" s="13"/>
      <c r="O665" s="13"/>
      <c r="P665" s="13"/>
      <c r="Q665" s="13"/>
      <c r="R665" s="13"/>
      <c r="S665" s="13"/>
      <c r="T665" s="17"/>
    </row>
    <row r="666" spans="1:20" ht="11.25">
      <c r="A666" s="18">
        <v>40</v>
      </c>
      <c r="B666" s="12" t="s">
        <v>23</v>
      </c>
      <c r="C666" s="14">
        <v>7.2999999999999545</v>
      </c>
      <c r="D666" s="73">
        <v>723.7</v>
      </c>
      <c r="E666" s="73">
        <v>725</v>
      </c>
      <c r="F666" s="13"/>
      <c r="G666" s="13"/>
      <c r="H666" s="15">
        <f>E666-D666</f>
        <v>1.2999999999999545</v>
      </c>
      <c r="I666" s="16"/>
      <c r="J666" s="16">
        <f>I665*K665</f>
        <v>0.11</v>
      </c>
      <c r="K666" s="13"/>
      <c r="L666" s="13">
        <v>8700</v>
      </c>
      <c r="M666" s="13">
        <f>L666/(1+J666)</f>
        <v>7837.8378378378375</v>
      </c>
      <c r="N666" s="13">
        <v>4.5</v>
      </c>
      <c r="O666" s="19">
        <f>N666*2.54/2</f>
        <v>5.715</v>
      </c>
      <c r="P666" s="20">
        <f>3.1416*O666*O666*H666*30.48</f>
        <v>4065.7593807228977</v>
      </c>
      <c r="Q666" s="16">
        <f>M666/P666</f>
        <v>1.9277672640932968</v>
      </c>
      <c r="R666" s="16">
        <f>H666/C666</f>
        <v>0.1780821917808168</v>
      </c>
      <c r="S666" s="16">
        <f>Q666*R666</f>
        <v>0.343301019633043</v>
      </c>
      <c r="T666" s="17"/>
    </row>
    <row r="667" spans="1:20" ht="11.25">
      <c r="A667" s="18"/>
      <c r="B667" s="12"/>
      <c r="C667" s="14"/>
      <c r="D667" s="73"/>
      <c r="E667" s="73"/>
      <c r="F667" s="13"/>
      <c r="G667" s="13"/>
      <c r="H667" s="13"/>
      <c r="I667" s="16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7"/>
    </row>
    <row r="668" spans="1:20" ht="11.25">
      <c r="A668" s="11"/>
      <c r="B668" s="12" t="s">
        <v>28</v>
      </c>
      <c r="C668" s="13"/>
      <c r="D668" s="73">
        <v>721.5</v>
      </c>
      <c r="E668" s="73">
        <v>725.5</v>
      </c>
      <c r="F668" s="14">
        <v>725</v>
      </c>
      <c r="G668" s="14">
        <v>725.5</v>
      </c>
      <c r="H668" s="15">
        <f>G668-F668</f>
        <v>0.5</v>
      </c>
      <c r="I668" s="16">
        <f>H668/H669</f>
        <v>0.3571428571428629</v>
      </c>
      <c r="J668" s="16"/>
      <c r="K668" s="13">
        <v>0.11</v>
      </c>
      <c r="L668" s="13"/>
      <c r="M668" s="13"/>
      <c r="N668" s="13"/>
      <c r="O668" s="13"/>
      <c r="P668" s="13"/>
      <c r="Q668" s="13"/>
      <c r="R668" s="13"/>
      <c r="S668" s="13"/>
      <c r="T668" s="17"/>
    </row>
    <row r="669" spans="1:20" ht="11.25">
      <c r="A669" s="18">
        <v>40</v>
      </c>
      <c r="B669" s="12" t="s">
        <v>23</v>
      </c>
      <c r="C669" s="14">
        <v>7.2999999999999545</v>
      </c>
      <c r="D669" s="73">
        <v>725</v>
      </c>
      <c r="E669" s="73">
        <v>726.4</v>
      </c>
      <c r="F669" s="13"/>
      <c r="G669" s="13"/>
      <c r="H669" s="15">
        <f>E669-D669</f>
        <v>1.3999999999999773</v>
      </c>
      <c r="I669" s="16"/>
      <c r="J669" s="16">
        <f>I668*K668+I670*K670+I671*K671</f>
        <v>0.12128571428571436</v>
      </c>
      <c r="K669" s="13"/>
      <c r="L669" s="13">
        <v>9250</v>
      </c>
      <c r="M669" s="13">
        <f>L669/(1+J669)</f>
        <v>8249.458529749012</v>
      </c>
      <c r="N669" s="13">
        <v>4.5</v>
      </c>
      <c r="O669" s="19">
        <f>N669*2.54/2</f>
        <v>5.715</v>
      </c>
      <c r="P669" s="20">
        <f>3.1416*O669*O669*H669*30.48</f>
        <v>4378.510102317048</v>
      </c>
      <c r="Q669" s="16">
        <f>M669/P669</f>
        <v>1.8840789074309798</v>
      </c>
      <c r="R669" s="16">
        <f>H669/C669</f>
        <v>0.1917808219178063</v>
      </c>
      <c r="S669" s="16">
        <f>Q669*R669</f>
        <v>0.3613302014251158</v>
      </c>
      <c r="T669" s="17"/>
    </row>
    <row r="670" spans="1:20" ht="11.25">
      <c r="A670" s="11"/>
      <c r="B670" s="12" t="s">
        <v>28</v>
      </c>
      <c r="C670" s="13"/>
      <c r="D670" s="73">
        <v>725.5</v>
      </c>
      <c r="E670" s="73">
        <v>726</v>
      </c>
      <c r="F670" s="14">
        <v>725.5</v>
      </c>
      <c r="G670" s="14">
        <v>726</v>
      </c>
      <c r="H670" s="15">
        <f>G670-F670</f>
        <v>0.5</v>
      </c>
      <c r="I670" s="16">
        <f>H670/H669</f>
        <v>0.3571428571428629</v>
      </c>
      <c r="J670" s="16"/>
      <c r="K670" s="13">
        <v>0.136</v>
      </c>
      <c r="L670" s="13"/>
      <c r="M670" s="13"/>
      <c r="N670" s="13"/>
      <c r="O670" s="13"/>
      <c r="P670" s="13"/>
      <c r="Q670" s="13"/>
      <c r="R670" s="13"/>
      <c r="S670" s="13"/>
      <c r="T670" s="17"/>
    </row>
    <row r="671" spans="1:20" ht="11.25">
      <c r="A671" s="11"/>
      <c r="B671" s="12" t="s">
        <v>28</v>
      </c>
      <c r="C671" s="13"/>
      <c r="D671" s="73">
        <v>726</v>
      </c>
      <c r="E671" s="73">
        <v>728.8</v>
      </c>
      <c r="F671" s="14">
        <v>726</v>
      </c>
      <c r="G671" s="14">
        <v>726.4</v>
      </c>
      <c r="H671" s="15">
        <f>G671-F671</f>
        <v>0.39999999999997726</v>
      </c>
      <c r="I671" s="16">
        <f>H671/H669</f>
        <v>0.2857142857142741</v>
      </c>
      <c r="J671" s="16"/>
      <c r="K671" s="13">
        <v>0.11699999999999999</v>
      </c>
      <c r="L671" s="13"/>
      <c r="M671" s="13"/>
      <c r="N671" s="13"/>
      <c r="O671" s="13"/>
      <c r="P671" s="13"/>
      <c r="Q671" s="13"/>
      <c r="R671" s="13"/>
      <c r="S671" s="13"/>
      <c r="T671" s="17"/>
    </row>
    <row r="672" spans="1:20" ht="11.25">
      <c r="A672" s="11"/>
      <c r="B672" s="12"/>
      <c r="C672" s="13"/>
      <c r="D672" s="73"/>
      <c r="E672" s="73"/>
      <c r="F672" s="13"/>
      <c r="G672" s="13"/>
      <c r="H672" s="13"/>
      <c r="I672" s="16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7"/>
    </row>
    <row r="673" spans="1:20" ht="11.25">
      <c r="A673" s="11"/>
      <c r="B673" s="12" t="s">
        <v>28</v>
      </c>
      <c r="C673" s="13"/>
      <c r="D673" s="73">
        <v>726</v>
      </c>
      <c r="E673" s="73">
        <v>728.8</v>
      </c>
      <c r="F673" s="14">
        <v>726.4</v>
      </c>
      <c r="G673" s="14">
        <v>727.8</v>
      </c>
      <c r="H673" s="15">
        <f>G673-F673</f>
        <v>1.3999999999999773</v>
      </c>
      <c r="I673" s="16">
        <f>H673/H674</f>
        <v>1</v>
      </c>
      <c r="J673" s="16"/>
      <c r="K673" s="13">
        <v>0.11699999999999999</v>
      </c>
      <c r="L673" s="13"/>
      <c r="M673" s="13"/>
      <c r="N673" s="13"/>
      <c r="O673" s="13"/>
      <c r="P673" s="13"/>
      <c r="Q673" s="13"/>
      <c r="R673" s="13"/>
      <c r="S673" s="13"/>
      <c r="T673" s="17"/>
    </row>
    <row r="674" spans="1:20" ht="11.25">
      <c r="A674" s="18">
        <v>40</v>
      </c>
      <c r="B674" s="12" t="s">
        <v>23</v>
      </c>
      <c r="C674" s="14">
        <v>7.2999999999999545</v>
      </c>
      <c r="D674" s="73">
        <v>726.4</v>
      </c>
      <c r="E674" s="73">
        <v>727.8</v>
      </c>
      <c r="F674" s="13"/>
      <c r="G674" s="13"/>
      <c r="H674" s="15">
        <f>E674-D674</f>
        <v>1.3999999999999773</v>
      </c>
      <c r="I674" s="16"/>
      <c r="J674" s="16">
        <f>I673*K673</f>
        <v>0.11699999999999999</v>
      </c>
      <c r="K674" s="13"/>
      <c r="L674" s="13">
        <v>8500</v>
      </c>
      <c r="M674" s="13">
        <f>L674/(1+J674)</f>
        <v>7609.668755595345</v>
      </c>
      <c r="N674" s="13">
        <v>4.5</v>
      </c>
      <c r="O674" s="19">
        <f>N674*2.54/2</f>
        <v>5.715</v>
      </c>
      <c r="P674" s="20">
        <f>3.1416*O674*O674*H674*30.48</f>
        <v>4378.510102317048</v>
      </c>
      <c r="Q674" s="16">
        <f>M674/P674</f>
        <v>1.7379584785172497</v>
      </c>
      <c r="R674" s="16">
        <f>H674/C674</f>
        <v>0.1917808219178063</v>
      </c>
      <c r="S674" s="16">
        <f>Q674*R674</f>
        <v>0.33330710546905823</v>
      </c>
      <c r="T674" s="17"/>
    </row>
    <row r="675" spans="1:20" ht="11.25">
      <c r="A675" s="18"/>
      <c r="B675" s="12"/>
      <c r="C675" s="14"/>
      <c r="D675" s="73"/>
      <c r="E675" s="73"/>
      <c r="F675" s="13"/>
      <c r="G675" s="13"/>
      <c r="H675" s="13"/>
      <c r="I675" s="16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7"/>
    </row>
    <row r="676" spans="1:20" ht="11.25">
      <c r="A676" s="11"/>
      <c r="B676" s="12" t="s">
        <v>28</v>
      </c>
      <c r="C676" s="13"/>
      <c r="D676" s="73">
        <v>726</v>
      </c>
      <c r="E676" s="73">
        <v>728.8</v>
      </c>
      <c r="F676" s="14">
        <v>727.8</v>
      </c>
      <c r="G676" s="14">
        <v>728.8</v>
      </c>
      <c r="H676" s="15">
        <f>G676-F676</f>
        <v>1</v>
      </c>
      <c r="I676" s="16">
        <f>H676/H677</f>
        <v>1</v>
      </c>
      <c r="J676" s="16"/>
      <c r="K676" s="13">
        <v>0.11699999999999999</v>
      </c>
      <c r="L676" s="13"/>
      <c r="M676" s="13"/>
      <c r="N676" s="13"/>
      <c r="O676" s="13"/>
      <c r="P676" s="13"/>
      <c r="Q676" s="13"/>
      <c r="R676" s="13"/>
      <c r="S676" s="13"/>
      <c r="T676" s="17"/>
    </row>
    <row r="677" spans="1:20" ht="12" thickBot="1">
      <c r="A677" s="18">
        <v>40</v>
      </c>
      <c r="B677" s="12" t="s">
        <v>23</v>
      </c>
      <c r="C677" s="14">
        <v>7.2999999999999545</v>
      </c>
      <c r="D677" s="73">
        <v>727.8</v>
      </c>
      <c r="E677" s="73">
        <v>728.8</v>
      </c>
      <c r="F677" s="13"/>
      <c r="G677" s="13"/>
      <c r="H677" s="15">
        <f>E677-D677</f>
        <v>1</v>
      </c>
      <c r="I677" s="16"/>
      <c r="J677" s="16">
        <f>I676*K676</f>
        <v>0.11699999999999999</v>
      </c>
      <c r="K677" s="13"/>
      <c r="L677" s="13">
        <v>7800</v>
      </c>
      <c r="M677" s="13">
        <f>L677/(1+J677)</f>
        <v>6982.990152193375</v>
      </c>
      <c r="N677" s="13">
        <v>4.5</v>
      </c>
      <c r="O677" s="19">
        <f>N677*2.54/2</f>
        <v>5.715</v>
      </c>
      <c r="P677" s="20">
        <f>3.1416*O677*O677*H677*30.48</f>
        <v>3127.5072159407996</v>
      </c>
      <c r="Q677" s="16">
        <f>M677/P677</f>
        <v>2.232765480636242</v>
      </c>
      <c r="R677" s="16">
        <f>H677/C677</f>
        <v>0.13698630136986387</v>
      </c>
      <c r="S677" s="64">
        <f>Q677*R677</f>
        <v>0.3058582850186652</v>
      </c>
      <c r="T677" s="17"/>
    </row>
    <row r="678" spans="1:20" ht="12" thickBot="1">
      <c r="A678" s="18"/>
      <c r="B678" s="12"/>
      <c r="C678" s="14"/>
      <c r="D678" s="73"/>
      <c r="E678" s="73"/>
      <c r="F678" s="13"/>
      <c r="G678" s="13"/>
      <c r="H678" s="13"/>
      <c r="I678" s="16"/>
      <c r="J678" s="16"/>
      <c r="K678" s="13"/>
      <c r="L678" s="13"/>
      <c r="M678" s="13"/>
      <c r="N678" s="13"/>
      <c r="O678" s="13"/>
      <c r="P678" s="13"/>
      <c r="Q678" s="13"/>
      <c r="R678" s="62"/>
      <c r="S678" s="65">
        <f>SUM(S660:S677)</f>
        <v>1.9597654525196524</v>
      </c>
      <c r="T678" s="66">
        <v>1.1</v>
      </c>
    </row>
    <row r="679" spans="1:20" ht="11.25">
      <c r="A679" s="46"/>
      <c r="B679" s="47"/>
      <c r="C679" s="48"/>
      <c r="D679" s="74"/>
      <c r="E679" s="74"/>
      <c r="F679" s="48"/>
      <c r="G679" s="48"/>
      <c r="H679" s="49"/>
      <c r="I679" s="50"/>
      <c r="J679" s="50"/>
      <c r="K679" s="48"/>
      <c r="L679" s="48"/>
      <c r="M679" s="48"/>
      <c r="N679" s="48"/>
      <c r="O679" s="48"/>
      <c r="P679" s="48"/>
      <c r="Q679" s="48"/>
      <c r="R679" s="48"/>
      <c r="S679" s="59"/>
      <c r="T679" s="51"/>
    </row>
    <row r="680" spans="1:20" ht="11.25">
      <c r="A680" s="18"/>
      <c r="B680" s="12"/>
      <c r="C680" s="12"/>
      <c r="D680" s="73"/>
      <c r="E680" s="73"/>
      <c r="F680" s="13"/>
      <c r="G680" s="13"/>
      <c r="H680" s="13"/>
      <c r="I680" s="16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7"/>
    </row>
    <row r="681" spans="1:20" ht="11.25">
      <c r="A681" s="11"/>
      <c r="B681" s="12" t="s">
        <v>28</v>
      </c>
      <c r="C681" s="13"/>
      <c r="D681" s="73">
        <v>729.9</v>
      </c>
      <c r="E681" s="73">
        <v>731.5</v>
      </c>
      <c r="F681" s="14">
        <v>729.9</v>
      </c>
      <c r="G681" s="14">
        <v>730.4</v>
      </c>
      <c r="H681" s="15">
        <f>G681-F681</f>
        <v>0.5</v>
      </c>
      <c r="I681" s="16">
        <f>H681/H682</f>
        <v>1</v>
      </c>
      <c r="J681" s="16"/>
      <c r="K681" s="13">
        <v>0.142</v>
      </c>
      <c r="L681" s="13"/>
      <c r="M681" s="13"/>
      <c r="N681" s="13"/>
      <c r="O681" s="13"/>
      <c r="P681" s="13"/>
      <c r="Q681" s="13"/>
      <c r="R681" s="13"/>
      <c r="S681" s="13"/>
      <c r="T681" s="17"/>
    </row>
    <row r="682" spans="1:20" ht="11.25">
      <c r="A682" s="18">
        <v>41</v>
      </c>
      <c r="B682" s="12" t="s">
        <v>23</v>
      </c>
      <c r="C682" s="14">
        <v>3.300000000000068</v>
      </c>
      <c r="D682" s="73">
        <v>729.9</v>
      </c>
      <c r="E682" s="73">
        <v>730.4</v>
      </c>
      <c r="F682" s="13"/>
      <c r="G682" s="13"/>
      <c r="H682" s="15">
        <f>E682-D682</f>
        <v>0.5</v>
      </c>
      <c r="I682" s="16"/>
      <c r="J682" s="16">
        <f>I681*K681</f>
        <v>0.142</v>
      </c>
      <c r="K682" s="13"/>
      <c r="L682" s="13">
        <v>2600</v>
      </c>
      <c r="M682" s="13">
        <f>L682/(1+J682)</f>
        <v>2276.707530647986</v>
      </c>
      <c r="N682" s="13">
        <v>4.5</v>
      </c>
      <c r="O682" s="19">
        <f>N682*2.54/2</f>
        <v>5.715</v>
      </c>
      <c r="P682" s="20">
        <f>3.1416*O682*O682*H682*30.48</f>
        <v>1563.7536079703998</v>
      </c>
      <c r="Q682" s="16">
        <f>M682/P682</f>
        <v>1.455924717963037</v>
      </c>
      <c r="R682" s="16">
        <f>H682/C682</f>
        <v>0.15151515151514838</v>
      </c>
      <c r="S682" s="16">
        <f>Q682*R682</f>
        <v>0.22059465423681923</v>
      </c>
      <c r="T682" s="17"/>
    </row>
    <row r="683" spans="1:20" ht="11.25">
      <c r="A683" s="18"/>
      <c r="B683" s="12"/>
      <c r="C683" s="14"/>
      <c r="D683" s="73"/>
      <c r="E683" s="73"/>
      <c r="F683" s="13"/>
      <c r="G683" s="13"/>
      <c r="H683" s="13"/>
      <c r="I683" s="16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7"/>
    </row>
    <row r="684" spans="1:20" ht="11.25">
      <c r="A684" s="11"/>
      <c r="B684" s="12" t="s">
        <v>28</v>
      </c>
      <c r="C684" s="13"/>
      <c r="D684" s="73">
        <v>729.9</v>
      </c>
      <c r="E684" s="73">
        <v>731.5</v>
      </c>
      <c r="F684" s="14">
        <v>730.4</v>
      </c>
      <c r="G684" s="14">
        <v>731.5</v>
      </c>
      <c r="H684" s="15">
        <f>G684-F684</f>
        <v>1.1000000000000227</v>
      </c>
      <c r="I684" s="16">
        <f>H684/H685</f>
        <v>0.7857142857143147</v>
      </c>
      <c r="J684" s="16"/>
      <c r="K684" s="13">
        <v>0.142</v>
      </c>
      <c r="L684" s="13"/>
      <c r="M684" s="13"/>
      <c r="N684" s="13"/>
      <c r="O684" s="13"/>
      <c r="P684" s="13"/>
      <c r="Q684" s="13"/>
      <c r="R684" s="13"/>
      <c r="S684" s="13"/>
      <c r="T684" s="17"/>
    </row>
    <row r="685" spans="1:20" ht="11.25">
      <c r="A685" s="18">
        <v>41</v>
      </c>
      <c r="B685" s="12" t="s">
        <v>23</v>
      </c>
      <c r="C685" s="14">
        <v>3.300000000000068</v>
      </c>
      <c r="D685" s="73">
        <v>730.4</v>
      </c>
      <c r="E685" s="73">
        <v>731.8</v>
      </c>
      <c r="F685" s="13"/>
      <c r="G685" s="13"/>
      <c r="H685" s="15">
        <f>E685-D685</f>
        <v>1.3999999999999773</v>
      </c>
      <c r="I685" s="16"/>
      <c r="J685" s="16">
        <f>I684*K684+I686*K686</f>
        <v>0.1287142857142875</v>
      </c>
      <c r="K685" s="13"/>
      <c r="L685" s="13">
        <v>8300</v>
      </c>
      <c r="M685" s="13">
        <f>L685/(1+J685)</f>
        <v>7353.499557018087</v>
      </c>
      <c r="N685" s="13">
        <v>4.5</v>
      </c>
      <c r="O685" s="19">
        <f>N685*2.54/2</f>
        <v>5.715</v>
      </c>
      <c r="P685" s="20">
        <f>3.1416*O685*O685*H685*30.48</f>
        <v>4378.510102317048</v>
      </c>
      <c r="Q685" s="16">
        <f>M685/P685</f>
        <v>1.6794524587545692</v>
      </c>
      <c r="R685" s="16">
        <f>H685/C685</f>
        <v>0.4242424242424086</v>
      </c>
      <c r="S685" s="16">
        <f>Q685*R685</f>
        <v>0.7124949825019121</v>
      </c>
      <c r="T685" s="17"/>
    </row>
    <row r="686" spans="1:20" ht="11.25">
      <c r="A686" s="11"/>
      <c r="B686" s="12" t="s">
        <v>28</v>
      </c>
      <c r="C686" s="13"/>
      <c r="D686" s="73">
        <v>731.5</v>
      </c>
      <c r="E686" s="73">
        <v>733.2</v>
      </c>
      <c r="F686" s="14">
        <v>731.5</v>
      </c>
      <c r="G686" s="14">
        <v>731.8</v>
      </c>
      <c r="H686" s="15">
        <f>G686-F686</f>
        <v>0.2999999999999545</v>
      </c>
      <c r="I686" s="16">
        <f>H686/H685</f>
        <v>0.2142857142856853</v>
      </c>
      <c r="J686" s="16"/>
      <c r="K686" s="13">
        <v>0.08</v>
      </c>
      <c r="L686" s="13"/>
      <c r="M686" s="13"/>
      <c r="N686" s="13"/>
      <c r="O686" s="13"/>
      <c r="P686" s="13"/>
      <c r="Q686" s="13"/>
      <c r="R686" s="13"/>
      <c r="S686" s="13"/>
      <c r="T686" s="17"/>
    </row>
    <row r="687" spans="1:20" ht="11.25">
      <c r="A687" s="11"/>
      <c r="B687" s="12"/>
      <c r="C687" s="13"/>
      <c r="D687" s="73"/>
      <c r="E687" s="73"/>
      <c r="F687" s="13"/>
      <c r="G687" s="13"/>
      <c r="H687" s="13"/>
      <c r="I687" s="16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7"/>
    </row>
    <row r="688" spans="1:20" ht="11.25">
      <c r="A688" s="11"/>
      <c r="B688" s="12" t="s">
        <v>28</v>
      </c>
      <c r="C688" s="13"/>
      <c r="D688" s="73">
        <v>731.5</v>
      </c>
      <c r="E688" s="73">
        <v>733.2</v>
      </c>
      <c r="F688" s="14">
        <v>731.8</v>
      </c>
      <c r="G688" s="14">
        <v>733.2</v>
      </c>
      <c r="H688" s="15">
        <f>G688-F688</f>
        <v>1.400000000000091</v>
      </c>
      <c r="I688" s="16">
        <f>H688/H689</f>
        <v>1</v>
      </c>
      <c r="J688" s="16"/>
      <c r="K688" s="13">
        <v>0.08</v>
      </c>
      <c r="L688" s="13"/>
      <c r="M688" s="13"/>
      <c r="N688" s="13"/>
      <c r="O688" s="13"/>
      <c r="P688" s="13"/>
      <c r="Q688" s="13"/>
      <c r="R688" s="13"/>
      <c r="S688" s="13"/>
      <c r="T688" s="17"/>
    </row>
    <row r="689" spans="1:20" ht="12" thickBot="1">
      <c r="A689" s="18">
        <v>41</v>
      </c>
      <c r="B689" s="12" t="s">
        <v>23</v>
      </c>
      <c r="C689" s="14">
        <v>3.300000000000068</v>
      </c>
      <c r="D689" s="73">
        <v>731.8</v>
      </c>
      <c r="E689" s="73">
        <v>733.2</v>
      </c>
      <c r="F689" s="13"/>
      <c r="G689" s="13"/>
      <c r="H689" s="15">
        <f>E689-D689</f>
        <v>1.400000000000091</v>
      </c>
      <c r="I689" s="16"/>
      <c r="J689" s="16">
        <f>I688*K688</f>
        <v>0.08</v>
      </c>
      <c r="K689" s="13"/>
      <c r="L689" s="13">
        <v>8950</v>
      </c>
      <c r="M689" s="13">
        <f>L689/(1+J689)</f>
        <v>8287.037037037036</v>
      </c>
      <c r="N689" s="13">
        <v>4.5</v>
      </c>
      <c r="O689" s="19">
        <f>N689*2.54/2</f>
        <v>5.715</v>
      </c>
      <c r="P689" s="20">
        <f>3.1416*O689*O689*H689*30.48</f>
        <v>4378.510102317405</v>
      </c>
      <c r="Q689" s="16">
        <f>M689/P689</f>
        <v>1.8926613947175717</v>
      </c>
      <c r="R689" s="16">
        <f>H689/C689</f>
        <v>0.424242424242443</v>
      </c>
      <c r="S689" s="64">
        <f>Q689*R689</f>
        <v>0.802947258365066</v>
      </c>
      <c r="T689" s="17"/>
    </row>
    <row r="690" spans="1:20" ht="12" thickBot="1">
      <c r="A690" s="18"/>
      <c r="B690" s="12"/>
      <c r="C690" s="14"/>
      <c r="D690" s="73"/>
      <c r="E690" s="73"/>
      <c r="F690" s="13"/>
      <c r="G690" s="13"/>
      <c r="H690" s="13"/>
      <c r="I690" s="16"/>
      <c r="J690" s="16"/>
      <c r="K690" s="13"/>
      <c r="L690" s="13"/>
      <c r="M690" s="13"/>
      <c r="N690" s="13"/>
      <c r="O690" s="13"/>
      <c r="P690" s="13"/>
      <c r="Q690" s="13"/>
      <c r="R690" s="62"/>
      <c r="S690" s="65">
        <f>SUM(S682:S689)</f>
        <v>1.7360368951037972</v>
      </c>
      <c r="T690" s="66">
        <v>1.6</v>
      </c>
    </row>
    <row r="691" spans="1:20" ht="11.25">
      <c r="A691" s="46"/>
      <c r="B691" s="47"/>
      <c r="C691" s="48"/>
      <c r="D691" s="74"/>
      <c r="E691" s="74"/>
      <c r="F691" s="48"/>
      <c r="G691" s="48"/>
      <c r="H691" s="49"/>
      <c r="I691" s="50"/>
      <c r="J691" s="50"/>
      <c r="K691" s="48"/>
      <c r="L691" s="48"/>
      <c r="M691" s="48"/>
      <c r="N691" s="48"/>
      <c r="O691" s="48"/>
      <c r="P691" s="48"/>
      <c r="Q691" s="48"/>
      <c r="R691" s="48"/>
      <c r="S691" s="59"/>
      <c r="T691" s="51"/>
    </row>
    <row r="692" spans="1:20" ht="11.25">
      <c r="A692" s="18"/>
      <c r="B692" s="12"/>
      <c r="C692" s="12"/>
      <c r="D692" s="73"/>
      <c r="E692" s="73"/>
      <c r="F692" s="13"/>
      <c r="G692" s="13"/>
      <c r="H692" s="13"/>
      <c r="I692" s="16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7"/>
    </row>
    <row r="693" spans="1:20" ht="11.25">
      <c r="A693" s="11"/>
      <c r="B693" s="12" t="s">
        <v>28</v>
      </c>
      <c r="C693" s="13"/>
      <c r="D693" s="73">
        <v>734.8</v>
      </c>
      <c r="E693" s="73">
        <v>736.4</v>
      </c>
      <c r="F693" s="14">
        <v>734.8</v>
      </c>
      <c r="G693" s="14">
        <v>735.7</v>
      </c>
      <c r="H693" s="15">
        <f>G693-F693</f>
        <v>0.900000000000091</v>
      </c>
      <c r="I693" s="16">
        <f>H693/H694</f>
        <v>1</v>
      </c>
      <c r="J693" s="16"/>
      <c r="K693" s="13">
        <v>0.16099999999999998</v>
      </c>
      <c r="L693" s="13"/>
      <c r="M693" s="13"/>
      <c r="N693" s="13"/>
      <c r="O693" s="13"/>
      <c r="P693" s="13"/>
      <c r="Q693" s="13"/>
      <c r="R693" s="13"/>
      <c r="S693" s="13"/>
      <c r="T693" s="17"/>
    </row>
    <row r="694" spans="1:20" ht="11.25">
      <c r="A694" s="18">
        <v>42</v>
      </c>
      <c r="B694" s="12" t="s">
        <v>23</v>
      </c>
      <c r="C694" s="14">
        <v>4.800000000000068</v>
      </c>
      <c r="D694" s="73">
        <v>734.8</v>
      </c>
      <c r="E694" s="73">
        <v>735.7</v>
      </c>
      <c r="F694" s="13"/>
      <c r="G694" s="13"/>
      <c r="H694" s="15">
        <f>E694-D694</f>
        <v>0.900000000000091</v>
      </c>
      <c r="I694" s="16"/>
      <c r="J694" s="16">
        <f>I693*K693</f>
        <v>0.16099999999999998</v>
      </c>
      <c r="K694" s="13"/>
      <c r="L694" s="13">
        <v>5150</v>
      </c>
      <c r="M694" s="13">
        <f>L694/(1+J694)</f>
        <v>4435.831180017226</v>
      </c>
      <c r="N694" s="13">
        <v>4.5</v>
      </c>
      <c r="O694" s="19">
        <f>N694*2.54/2</f>
        <v>5.715</v>
      </c>
      <c r="P694" s="20">
        <f>3.1416*O694*O694*H694*30.48</f>
        <v>2814.7564943470043</v>
      </c>
      <c r="Q694" s="16">
        <f>M694/P694</f>
        <v>1.5759200445672281</v>
      </c>
      <c r="R694" s="16">
        <f>H694/C694</f>
        <v>0.1875000000000163</v>
      </c>
      <c r="S694" s="16">
        <f>Q694*R694</f>
        <v>0.295485008356381</v>
      </c>
      <c r="T694" s="17"/>
    </row>
    <row r="695" spans="1:20" ht="11.25">
      <c r="A695" s="18"/>
      <c r="B695" s="12"/>
      <c r="C695" s="14"/>
      <c r="D695" s="73"/>
      <c r="E695" s="73"/>
      <c r="F695" s="13"/>
      <c r="G695" s="13"/>
      <c r="H695" s="13"/>
      <c r="I695" s="16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7"/>
    </row>
    <row r="696" spans="1:20" ht="11.25">
      <c r="A696" s="11"/>
      <c r="B696" s="12" t="s">
        <v>28</v>
      </c>
      <c r="C696" s="13"/>
      <c r="D696" s="73">
        <v>734.8</v>
      </c>
      <c r="E696" s="73">
        <v>736.4</v>
      </c>
      <c r="F696" s="14">
        <v>735.7</v>
      </c>
      <c r="G696" s="14">
        <v>736.4</v>
      </c>
      <c r="H696" s="15">
        <f>G696-F696</f>
        <v>0.6999999999999318</v>
      </c>
      <c r="I696" s="16">
        <f>H696/H697</f>
        <v>0.5384615384615048</v>
      </c>
      <c r="J696" s="16"/>
      <c r="K696" s="13">
        <v>0.16099999999999998</v>
      </c>
      <c r="L696" s="13"/>
      <c r="M696" s="13"/>
      <c r="N696" s="13"/>
      <c r="O696" s="13"/>
      <c r="P696" s="13"/>
      <c r="Q696" s="13"/>
      <c r="R696" s="13"/>
      <c r="S696" s="13"/>
      <c r="T696" s="17"/>
    </row>
    <row r="697" spans="1:20" ht="11.25">
      <c r="A697" s="18">
        <v>42</v>
      </c>
      <c r="B697" s="12" t="s">
        <v>23</v>
      </c>
      <c r="C697" s="14">
        <v>4.800000000000068</v>
      </c>
      <c r="D697" s="73">
        <v>735.7</v>
      </c>
      <c r="E697" s="73">
        <v>737</v>
      </c>
      <c r="F697" s="13"/>
      <c r="G697" s="13"/>
      <c r="H697" s="15">
        <f>E697-D697</f>
        <v>1.2999999999999545</v>
      </c>
      <c r="I697" s="16"/>
      <c r="J697" s="16">
        <f>I696*K696+I698*K698</f>
        <v>0.16238461538461546</v>
      </c>
      <c r="K697" s="13"/>
      <c r="L697" s="13">
        <v>8900</v>
      </c>
      <c r="M697" s="13">
        <f>L697/(1+J697)</f>
        <v>7656.673946131956</v>
      </c>
      <c r="N697" s="13">
        <v>4.5</v>
      </c>
      <c r="O697" s="19">
        <f>N697*2.54/2</f>
        <v>5.715</v>
      </c>
      <c r="P697" s="20">
        <f>3.1416*O697*O697*H697*30.48</f>
        <v>4065.7593807228977</v>
      </c>
      <c r="Q697" s="16">
        <f>M697/P697</f>
        <v>1.8832088250069015</v>
      </c>
      <c r="R697" s="16">
        <f>H697/C697</f>
        <v>0.27083333333332</v>
      </c>
      <c r="S697" s="16">
        <f>Q697*R697</f>
        <v>0.510035723439344</v>
      </c>
      <c r="T697" s="17"/>
    </row>
    <row r="698" spans="1:20" ht="11.25">
      <c r="A698" s="11"/>
      <c r="B698" s="12" t="s">
        <v>28</v>
      </c>
      <c r="C698" s="13"/>
      <c r="D698" s="73">
        <v>736.4</v>
      </c>
      <c r="E698" s="73">
        <v>737.1</v>
      </c>
      <c r="F698" s="14">
        <v>736.4</v>
      </c>
      <c r="G698" s="14">
        <v>737</v>
      </c>
      <c r="H698" s="15">
        <f>G698-F698</f>
        <v>0.6000000000000227</v>
      </c>
      <c r="I698" s="16">
        <f>H698/H697</f>
        <v>0.46153846153849515</v>
      </c>
      <c r="J698" s="16"/>
      <c r="K698" s="13">
        <v>0.164</v>
      </c>
      <c r="L698" s="13"/>
      <c r="M698" s="13"/>
      <c r="N698" s="13"/>
      <c r="O698" s="13"/>
      <c r="P698" s="13"/>
      <c r="Q698" s="13"/>
      <c r="R698" s="13"/>
      <c r="S698" s="13"/>
      <c r="T698" s="17"/>
    </row>
    <row r="699" spans="1:20" ht="11.25">
      <c r="A699" s="11"/>
      <c r="B699" s="12"/>
      <c r="C699" s="13"/>
      <c r="D699" s="73"/>
      <c r="E699" s="73"/>
      <c r="F699" s="13"/>
      <c r="G699" s="13"/>
      <c r="H699" s="13"/>
      <c r="I699" s="16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7"/>
    </row>
    <row r="700" spans="1:20" ht="11.25">
      <c r="A700" s="11"/>
      <c r="B700" s="12" t="s">
        <v>28</v>
      </c>
      <c r="C700" s="13"/>
      <c r="D700" s="73">
        <v>736.4</v>
      </c>
      <c r="E700" s="73">
        <v>737.1</v>
      </c>
      <c r="F700" s="14">
        <v>737</v>
      </c>
      <c r="G700" s="14">
        <v>737.1</v>
      </c>
      <c r="H700" s="15">
        <f>G700-F700</f>
        <v>0.10000000000002274</v>
      </c>
      <c r="I700" s="16">
        <f>H700/H701</f>
        <v>0.0769230769230971</v>
      </c>
      <c r="J700" s="16"/>
      <c r="K700" s="13">
        <v>0.164</v>
      </c>
      <c r="L700" s="13"/>
      <c r="M700" s="13"/>
      <c r="N700" s="13"/>
      <c r="O700" s="13"/>
      <c r="P700" s="13"/>
      <c r="Q700" s="13"/>
      <c r="R700" s="13"/>
      <c r="S700" s="13"/>
      <c r="T700" s="17"/>
    </row>
    <row r="701" spans="1:20" ht="11.25">
      <c r="A701" s="18">
        <v>42</v>
      </c>
      <c r="B701" s="12" t="s">
        <v>23</v>
      </c>
      <c r="C701" s="14">
        <v>4.800000000000068</v>
      </c>
      <c r="D701" s="73">
        <v>737</v>
      </c>
      <c r="E701" s="73">
        <v>738.3</v>
      </c>
      <c r="F701" s="13"/>
      <c r="G701" s="13"/>
      <c r="H701" s="15">
        <f>E701-D701</f>
        <v>1.2999999999999545</v>
      </c>
      <c r="I701" s="16"/>
      <c r="J701" s="16">
        <f>I700*K700+I702*K702</f>
        <v>0.12615384615384698</v>
      </c>
      <c r="K701" s="13"/>
      <c r="L701" s="13">
        <v>10050</v>
      </c>
      <c r="M701" s="13">
        <f>L701/(1+J701)</f>
        <v>8924.180327868846</v>
      </c>
      <c r="N701" s="13">
        <v>4.5</v>
      </c>
      <c r="O701" s="19">
        <f>N701*2.54/2</f>
        <v>5.715</v>
      </c>
      <c r="P701" s="20">
        <f>3.1416*O701*O701*H701*30.48</f>
        <v>4065.7593807228977</v>
      </c>
      <c r="Q701" s="16">
        <f>M701/P701</f>
        <v>2.1949602748705</v>
      </c>
      <c r="R701" s="16">
        <f>H701/C701</f>
        <v>0.27083333333332</v>
      </c>
      <c r="S701" s="16">
        <f>Q701*R701</f>
        <v>0.5944684077773978</v>
      </c>
      <c r="T701" s="17"/>
    </row>
    <row r="702" spans="1:20" ht="11.25">
      <c r="A702" s="11"/>
      <c r="B702" s="12" t="s">
        <v>28</v>
      </c>
      <c r="C702" s="13"/>
      <c r="D702" s="73">
        <v>737.1</v>
      </c>
      <c r="E702" s="73">
        <v>739.6</v>
      </c>
      <c r="F702" s="14">
        <v>737.1</v>
      </c>
      <c r="G702" s="14">
        <v>738.3</v>
      </c>
      <c r="H702" s="15">
        <f>G702-F702</f>
        <v>1.1999999999999318</v>
      </c>
      <c r="I702" s="16">
        <f>H702/H701</f>
        <v>0.9230769230769029</v>
      </c>
      <c r="J702" s="16"/>
      <c r="K702" s="13">
        <v>0.123</v>
      </c>
      <c r="L702" s="13"/>
      <c r="M702" s="13"/>
      <c r="N702" s="13"/>
      <c r="O702" s="13"/>
      <c r="P702" s="13"/>
      <c r="Q702" s="13"/>
      <c r="R702" s="13"/>
      <c r="S702" s="13"/>
      <c r="T702" s="17"/>
    </row>
    <row r="703" spans="1:20" ht="11.25">
      <c r="A703" s="11"/>
      <c r="B703" s="12"/>
      <c r="C703" s="13"/>
      <c r="D703" s="73"/>
      <c r="E703" s="73"/>
      <c r="F703" s="13"/>
      <c r="G703" s="13"/>
      <c r="H703" s="13"/>
      <c r="I703" s="16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7"/>
    </row>
    <row r="704" spans="1:20" ht="11.25">
      <c r="A704" s="11"/>
      <c r="B704" s="12" t="s">
        <v>28</v>
      </c>
      <c r="C704" s="13"/>
      <c r="D704" s="73">
        <v>737.1</v>
      </c>
      <c r="E704" s="73">
        <v>739.6</v>
      </c>
      <c r="F704" s="14">
        <v>738.3</v>
      </c>
      <c r="G704" s="14">
        <v>739.6</v>
      </c>
      <c r="H704" s="15">
        <f>G704-F704</f>
        <v>1.3000000000000682</v>
      </c>
      <c r="I704" s="16">
        <f>H704/H705</f>
        <v>1</v>
      </c>
      <c r="J704" s="16"/>
      <c r="K704" s="13">
        <v>0.123</v>
      </c>
      <c r="L704" s="13"/>
      <c r="M704" s="13"/>
      <c r="N704" s="13"/>
      <c r="O704" s="13"/>
      <c r="P704" s="13"/>
      <c r="Q704" s="13"/>
      <c r="R704" s="13"/>
      <c r="S704" s="13"/>
      <c r="T704" s="17"/>
    </row>
    <row r="705" spans="1:20" ht="12" thickBot="1">
      <c r="A705" s="18">
        <v>42</v>
      </c>
      <c r="B705" s="12" t="s">
        <v>23</v>
      </c>
      <c r="C705" s="14">
        <v>4.800000000000068</v>
      </c>
      <c r="D705" s="73">
        <v>738.3</v>
      </c>
      <c r="E705" s="73">
        <v>739.6</v>
      </c>
      <c r="F705" s="13"/>
      <c r="G705" s="13"/>
      <c r="H705" s="15">
        <f>E705-D705</f>
        <v>1.3000000000000682</v>
      </c>
      <c r="I705" s="16"/>
      <c r="J705" s="16">
        <f>I704*K704</f>
        <v>0.123</v>
      </c>
      <c r="K705" s="13"/>
      <c r="L705" s="13">
        <v>9000</v>
      </c>
      <c r="M705" s="13">
        <f>L705/(1+J705)</f>
        <v>8014.247551202137</v>
      </c>
      <c r="N705" s="13">
        <v>4.5</v>
      </c>
      <c r="O705" s="19">
        <f>N705*2.54/2</f>
        <v>5.715</v>
      </c>
      <c r="P705" s="20">
        <f>3.1416*O705*O705*H705*30.48</f>
        <v>4065.759380723253</v>
      </c>
      <c r="Q705" s="16">
        <f>M705/P705</f>
        <v>1.9711563820524207</v>
      </c>
      <c r="R705" s="16">
        <f>H705/C705</f>
        <v>0.2708333333333437</v>
      </c>
      <c r="S705" s="64">
        <f>Q705*R705</f>
        <v>0.533854853472551</v>
      </c>
      <c r="T705" s="17"/>
    </row>
    <row r="706" spans="1:20" ht="12" thickBot="1">
      <c r="A706" s="18"/>
      <c r="B706" s="12"/>
      <c r="C706" s="14"/>
      <c r="D706" s="73"/>
      <c r="E706" s="73"/>
      <c r="F706" s="13"/>
      <c r="G706" s="13"/>
      <c r="H706" s="13"/>
      <c r="I706" s="16"/>
      <c r="J706" s="16"/>
      <c r="K706" s="13"/>
      <c r="L706" s="13"/>
      <c r="M706" s="13"/>
      <c r="N706" s="13"/>
      <c r="O706" s="13"/>
      <c r="P706" s="13"/>
      <c r="Q706" s="13"/>
      <c r="R706" s="62"/>
      <c r="S706" s="65">
        <f>SUM(S694:S705)</f>
        <v>1.9338439930456737</v>
      </c>
      <c r="T706" s="66">
        <v>0.3</v>
      </c>
    </row>
    <row r="707" spans="1:20" ht="11.25">
      <c r="A707" s="46"/>
      <c r="B707" s="47"/>
      <c r="C707" s="48"/>
      <c r="D707" s="74"/>
      <c r="E707" s="74"/>
      <c r="F707" s="48"/>
      <c r="G707" s="48"/>
      <c r="H707" s="49"/>
      <c r="I707" s="50"/>
      <c r="J707" s="50"/>
      <c r="K707" s="48"/>
      <c r="L707" s="48"/>
      <c r="M707" s="48"/>
      <c r="N707" s="48"/>
      <c r="O707" s="48"/>
      <c r="P707" s="48"/>
      <c r="Q707" s="48"/>
      <c r="R707" s="48"/>
      <c r="S707" s="59"/>
      <c r="T707" s="51"/>
    </row>
    <row r="708" spans="1:20" ht="11.25">
      <c r="A708" s="18"/>
      <c r="B708" s="12"/>
      <c r="C708" s="12"/>
      <c r="D708" s="73"/>
      <c r="E708" s="73"/>
      <c r="F708" s="13"/>
      <c r="G708" s="13"/>
      <c r="H708" s="13"/>
      <c r="I708" s="16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7"/>
    </row>
    <row r="709" spans="1:20" ht="11.25">
      <c r="A709" s="11"/>
      <c r="B709" s="12" t="s">
        <v>28</v>
      </c>
      <c r="C709" s="13"/>
      <c r="D709" s="73">
        <v>739.9</v>
      </c>
      <c r="E709" s="73">
        <v>741.8</v>
      </c>
      <c r="F709" s="14">
        <v>739.9</v>
      </c>
      <c r="G709" s="14">
        <v>740.5</v>
      </c>
      <c r="H709" s="15">
        <f>G709-F709</f>
        <v>0.6000000000000227</v>
      </c>
      <c r="I709" s="16">
        <f>H709/H710</f>
        <v>1</v>
      </c>
      <c r="J709" s="16"/>
      <c r="K709" s="13">
        <v>0.185</v>
      </c>
      <c r="L709" s="13"/>
      <c r="M709" s="13"/>
      <c r="N709" s="13"/>
      <c r="O709" s="13"/>
      <c r="P709" s="13"/>
      <c r="Q709" s="13"/>
      <c r="R709" s="13"/>
      <c r="S709" s="13"/>
      <c r="T709" s="17"/>
    </row>
    <row r="710" spans="1:20" ht="11.25">
      <c r="A710" s="18">
        <v>43</v>
      </c>
      <c r="B710" s="12" t="s">
        <v>23</v>
      </c>
      <c r="C710" s="14">
        <v>6</v>
      </c>
      <c r="D710" s="73">
        <v>739.9</v>
      </c>
      <c r="E710" s="73">
        <v>740.5</v>
      </c>
      <c r="F710" s="13"/>
      <c r="G710" s="13"/>
      <c r="H710" s="15">
        <f>E710-D710</f>
        <v>0.6000000000000227</v>
      </c>
      <c r="I710" s="16"/>
      <c r="J710" s="16">
        <f>I709*K709</f>
        <v>0.185</v>
      </c>
      <c r="K710" s="13"/>
      <c r="L710" s="13">
        <v>3700</v>
      </c>
      <c r="M710" s="13">
        <f>L710/(1+J710)</f>
        <v>3122.362869198312</v>
      </c>
      <c r="N710" s="13">
        <v>4.5</v>
      </c>
      <c r="O710" s="19">
        <f>N710*2.54/2</f>
        <v>5.715</v>
      </c>
      <c r="P710" s="20">
        <f>3.1416*O710*O710*H710*30.48</f>
        <v>1876.504329564551</v>
      </c>
      <c r="Q710" s="16">
        <f>M710/P710</f>
        <v>1.6639252145625834</v>
      </c>
      <c r="R710" s="16">
        <f>H710/C710</f>
        <v>0.1000000000000038</v>
      </c>
      <c r="S710" s="16">
        <f>Q710*R710</f>
        <v>0.16639252145626465</v>
      </c>
      <c r="T710" s="17"/>
    </row>
    <row r="711" spans="1:20" ht="11.25">
      <c r="A711" s="18"/>
      <c r="B711" s="12"/>
      <c r="C711" s="14"/>
      <c r="D711" s="73"/>
      <c r="E711" s="73"/>
      <c r="F711" s="13"/>
      <c r="G711" s="13"/>
      <c r="H711" s="13"/>
      <c r="I711" s="16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7"/>
    </row>
    <row r="712" spans="1:20" ht="11.25">
      <c r="A712" s="11"/>
      <c r="B712" s="12" t="s">
        <v>28</v>
      </c>
      <c r="C712" s="13"/>
      <c r="D712" s="73">
        <v>739.9</v>
      </c>
      <c r="E712" s="73">
        <v>741.8</v>
      </c>
      <c r="F712" s="14">
        <v>740.5</v>
      </c>
      <c r="G712" s="14">
        <v>741.8</v>
      </c>
      <c r="H712" s="15">
        <f>G712-F712</f>
        <v>1.2999999999999545</v>
      </c>
      <c r="I712" s="16">
        <f>H712/H713</f>
        <v>0.8666666666666364</v>
      </c>
      <c r="J712" s="16"/>
      <c r="K712" s="13">
        <v>0.185</v>
      </c>
      <c r="L712" s="13"/>
      <c r="M712" s="13"/>
      <c r="N712" s="13"/>
      <c r="O712" s="13"/>
      <c r="P712" s="13"/>
      <c r="Q712" s="13"/>
      <c r="R712" s="13"/>
      <c r="S712" s="13"/>
      <c r="T712" s="17"/>
    </row>
    <row r="713" spans="1:20" ht="11.25">
      <c r="A713" s="18">
        <v>43</v>
      </c>
      <c r="B713" s="12" t="s">
        <v>23</v>
      </c>
      <c r="C713" s="14">
        <v>6</v>
      </c>
      <c r="D713" s="73">
        <v>740.5</v>
      </c>
      <c r="E713" s="73">
        <v>742</v>
      </c>
      <c r="F713" s="13"/>
      <c r="G713" s="13"/>
      <c r="H713" s="15">
        <f>E713-D713</f>
        <v>1.5</v>
      </c>
      <c r="I713" s="16"/>
      <c r="J713" s="16">
        <f>I712*K712+I714*K714</f>
        <v>0.18326666666666627</v>
      </c>
      <c r="K713" s="13"/>
      <c r="L713" s="13">
        <v>9050</v>
      </c>
      <c r="M713" s="13">
        <f>L713/(1+J713)</f>
        <v>7648.318215110713</v>
      </c>
      <c r="N713" s="13">
        <v>4.5</v>
      </c>
      <c r="O713" s="19">
        <f>N713*2.54/2</f>
        <v>5.715</v>
      </c>
      <c r="P713" s="20">
        <f>3.1416*O713*O713*H713*30.48</f>
        <v>4691.2608239112</v>
      </c>
      <c r="Q713" s="16">
        <f>M713/P713</f>
        <v>1.6303331880690775</v>
      </c>
      <c r="R713" s="16">
        <f>H713/C713</f>
        <v>0.25</v>
      </c>
      <c r="S713" s="16">
        <f>Q713*R713</f>
        <v>0.40758329701726936</v>
      </c>
      <c r="T713" s="17"/>
    </row>
    <row r="714" spans="1:20" ht="11.25">
      <c r="A714" s="11"/>
      <c r="B714" s="12" t="s">
        <v>28</v>
      </c>
      <c r="C714" s="13"/>
      <c r="D714" s="73">
        <v>741.8</v>
      </c>
      <c r="E714" s="73">
        <v>743.1</v>
      </c>
      <c r="F714" s="14">
        <v>741.8</v>
      </c>
      <c r="G714" s="14">
        <v>742</v>
      </c>
      <c r="H714" s="15">
        <f>G714-F714</f>
        <v>0.20000000000004547</v>
      </c>
      <c r="I714" s="16">
        <f>H714/H713</f>
        <v>0.13333333333336364</v>
      </c>
      <c r="J714" s="16"/>
      <c r="K714" s="13">
        <v>0.172</v>
      </c>
      <c r="L714" s="13"/>
      <c r="M714" s="13"/>
      <c r="N714" s="13"/>
      <c r="O714" s="13"/>
      <c r="P714" s="13"/>
      <c r="Q714" s="13"/>
      <c r="R714" s="13"/>
      <c r="S714" s="13"/>
      <c r="T714" s="17"/>
    </row>
    <row r="715" spans="1:20" ht="11.25">
      <c r="A715" s="11"/>
      <c r="B715" s="12"/>
      <c r="C715" s="13"/>
      <c r="D715" s="73"/>
      <c r="E715" s="73"/>
      <c r="F715" s="13"/>
      <c r="G715" s="13"/>
      <c r="H715" s="13"/>
      <c r="I715" s="16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7"/>
    </row>
    <row r="716" spans="1:20" ht="11.25">
      <c r="A716" s="11"/>
      <c r="B716" s="12" t="s">
        <v>28</v>
      </c>
      <c r="C716" s="13"/>
      <c r="D716" s="73">
        <v>741.8</v>
      </c>
      <c r="E716" s="73">
        <v>743.1</v>
      </c>
      <c r="F716" s="14">
        <v>742</v>
      </c>
      <c r="G716" s="14">
        <v>743.1</v>
      </c>
      <c r="H716" s="15">
        <f>G716-F716</f>
        <v>1.1000000000000227</v>
      </c>
      <c r="I716" s="16">
        <f>H716/H717</f>
        <v>0.7857142857143147</v>
      </c>
      <c r="J716" s="16"/>
      <c r="K716" s="13">
        <v>0.172</v>
      </c>
      <c r="L716" s="13"/>
      <c r="M716" s="13"/>
      <c r="N716" s="13"/>
      <c r="O716" s="13"/>
      <c r="P716" s="13"/>
      <c r="Q716" s="13"/>
      <c r="R716" s="13"/>
      <c r="S716" s="13"/>
      <c r="T716" s="17"/>
    </row>
    <row r="717" spans="1:20" ht="11.25">
      <c r="A717" s="18">
        <v>43</v>
      </c>
      <c r="B717" s="12" t="s">
        <v>23</v>
      </c>
      <c r="C717" s="14">
        <v>6</v>
      </c>
      <c r="D717" s="73">
        <v>742</v>
      </c>
      <c r="E717" s="73">
        <v>743.4</v>
      </c>
      <c r="F717" s="13"/>
      <c r="G717" s="13"/>
      <c r="H717" s="15">
        <f>E717-D717</f>
        <v>1.3999999999999773</v>
      </c>
      <c r="I717" s="16"/>
      <c r="J717" s="16">
        <f>I716*K716+I718*K718</f>
        <v>0.1602142857142873</v>
      </c>
      <c r="K717" s="13"/>
      <c r="L717" s="13">
        <v>8600</v>
      </c>
      <c r="M717" s="13">
        <f>L717/(1+J717)</f>
        <v>7412.423813334965</v>
      </c>
      <c r="N717" s="13">
        <v>4.5</v>
      </c>
      <c r="O717" s="19">
        <f>N717*2.54/2</f>
        <v>5.715</v>
      </c>
      <c r="P717" s="20">
        <f>3.1416*O717*O717*H717*30.48</f>
        <v>4378.510102317048</v>
      </c>
      <c r="Q717" s="16">
        <f>M717/P717</f>
        <v>1.6929100630400307</v>
      </c>
      <c r="R717" s="16">
        <f>H717/C717</f>
        <v>0.23333333333332953</v>
      </c>
      <c r="S717" s="16">
        <f>Q717*R717</f>
        <v>0.3950123480426674</v>
      </c>
      <c r="T717" s="17"/>
    </row>
    <row r="718" spans="1:20" ht="11.25">
      <c r="A718" s="11"/>
      <c r="B718" s="12" t="s">
        <v>28</v>
      </c>
      <c r="C718" s="13"/>
      <c r="D718" s="73">
        <v>743.1</v>
      </c>
      <c r="E718" s="73">
        <v>745.9</v>
      </c>
      <c r="F718" s="14">
        <v>743.1</v>
      </c>
      <c r="G718" s="14">
        <v>743.4</v>
      </c>
      <c r="H718" s="15">
        <f>G718-F718</f>
        <v>0.2999999999999545</v>
      </c>
      <c r="I718" s="16">
        <f>H718/H717</f>
        <v>0.2142857142856853</v>
      </c>
      <c r="J718" s="16"/>
      <c r="K718" s="13">
        <v>0.11699999999999999</v>
      </c>
      <c r="L718" s="13"/>
      <c r="M718" s="13"/>
      <c r="N718" s="13"/>
      <c r="O718" s="13"/>
      <c r="P718" s="13"/>
      <c r="Q718" s="13"/>
      <c r="R718" s="13"/>
      <c r="S718" s="13"/>
      <c r="T718" s="17"/>
    </row>
    <row r="719" spans="1:20" ht="11.25">
      <c r="A719" s="11"/>
      <c r="B719" s="12"/>
      <c r="C719" s="13"/>
      <c r="D719" s="73"/>
      <c r="E719" s="73"/>
      <c r="F719" s="13"/>
      <c r="G719" s="13"/>
      <c r="H719" s="13"/>
      <c r="I719" s="16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7"/>
    </row>
    <row r="720" spans="1:20" ht="11.25">
      <c r="A720" s="11"/>
      <c r="B720" s="12" t="s">
        <v>28</v>
      </c>
      <c r="C720" s="13"/>
      <c r="D720" s="73">
        <v>743.1</v>
      </c>
      <c r="E720" s="73">
        <v>745.9</v>
      </c>
      <c r="F720" s="14">
        <v>743.4</v>
      </c>
      <c r="G720" s="14">
        <v>745</v>
      </c>
      <c r="H720" s="15">
        <f>G720-F720</f>
        <v>1.6000000000000227</v>
      </c>
      <c r="I720" s="16">
        <f>H720/H721</f>
        <v>1</v>
      </c>
      <c r="J720" s="16"/>
      <c r="K720" s="13">
        <v>0.11699999999999999</v>
      </c>
      <c r="L720" s="13"/>
      <c r="M720" s="13"/>
      <c r="N720" s="13"/>
      <c r="O720" s="13"/>
      <c r="P720" s="13"/>
      <c r="Q720" s="13"/>
      <c r="R720" s="13"/>
      <c r="S720" s="13"/>
      <c r="T720" s="17"/>
    </row>
    <row r="721" spans="1:20" ht="11.25">
      <c r="A721" s="18">
        <v>43</v>
      </c>
      <c r="B721" s="12" t="s">
        <v>23</v>
      </c>
      <c r="C721" s="14">
        <v>6</v>
      </c>
      <c r="D721" s="73">
        <v>743.4</v>
      </c>
      <c r="E721" s="73">
        <v>745</v>
      </c>
      <c r="F721" s="13"/>
      <c r="G721" s="13"/>
      <c r="H721" s="15">
        <f>E721-D721</f>
        <v>1.6000000000000227</v>
      </c>
      <c r="I721" s="16"/>
      <c r="J721" s="16">
        <f>I720*K720</f>
        <v>0.11699999999999999</v>
      </c>
      <c r="K721" s="13"/>
      <c r="L721" s="13">
        <v>8800</v>
      </c>
      <c r="M721" s="13">
        <f>L721/(1+J721)</f>
        <v>7878.245299910474</v>
      </c>
      <c r="N721" s="13">
        <v>4.5</v>
      </c>
      <c r="O721" s="19">
        <f>N721*2.54/2</f>
        <v>5.715</v>
      </c>
      <c r="P721" s="20">
        <f>3.1416*O721*O721*H721*30.48</f>
        <v>5004.011545505351</v>
      </c>
      <c r="Q721" s="16">
        <f>M721/P721</f>
        <v>1.5743859158332252</v>
      </c>
      <c r="R721" s="16">
        <f>H721/C721</f>
        <v>0.26666666666667044</v>
      </c>
      <c r="S721" s="16">
        <f>Q721*R721</f>
        <v>0.41983624422219934</v>
      </c>
      <c r="T721" s="17"/>
    </row>
    <row r="722" spans="1:20" ht="11.25">
      <c r="A722" s="18"/>
      <c r="B722" s="12"/>
      <c r="C722" s="14"/>
      <c r="D722" s="73"/>
      <c r="E722" s="73"/>
      <c r="F722" s="13"/>
      <c r="G722" s="13"/>
      <c r="H722" s="13"/>
      <c r="I722" s="16"/>
      <c r="J722" s="16"/>
      <c r="K722" s="13"/>
      <c r="L722" s="13"/>
      <c r="M722" s="13"/>
      <c r="N722" s="13"/>
      <c r="O722" s="13"/>
      <c r="P722" s="13"/>
      <c r="Q722" s="13"/>
      <c r="R722" s="13"/>
      <c r="S722" s="13"/>
      <c r="T722" s="17"/>
    </row>
    <row r="723" spans="1:20" ht="11.25">
      <c r="A723" s="11"/>
      <c r="B723" s="12" t="s">
        <v>28</v>
      </c>
      <c r="C723" s="13"/>
      <c r="D723" s="73">
        <v>743.1</v>
      </c>
      <c r="E723" s="73">
        <v>745.9</v>
      </c>
      <c r="F723" s="14">
        <v>745</v>
      </c>
      <c r="G723" s="14">
        <v>745.9</v>
      </c>
      <c r="H723" s="15">
        <f>G723-F723</f>
        <v>0.8999999999999773</v>
      </c>
      <c r="I723" s="16">
        <f>H723/H724</f>
        <v>1</v>
      </c>
      <c r="J723" s="16"/>
      <c r="K723" s="13">
        <v>0.11699999999999999</v>
      </c>
      <c r="L723" s="13"/>
      <c r="M723" s="13"/>
      <c r="N723" s="13"/>
      <c r="O723" s="13"/>
      <c r="P723" s="13"/>
      <c r="Q723" s="13"/>
      <c r="R723" s="13"/>
      <c r="S723" s="13"/>
      <c r="T723" s="17"/>
    </row>
    <row r="724" spans="1:20" ht="12" thickBot="1">
      <c r="A724" s="18">
        <v>43</v>
      </c>
      <c r="B724" s="12" t="s">
        <v>23</v>
      </c>
      <c r="C724" s="14">
        <v>6</v>
      </c>
      <c r="D724" s="73">
        <v>745</v>
      </c>
      <c r="E724" s="73">
        <v>745.9</v>
      </c>
      <c r="F724" s="13"/>
      <c r="G724" s="13"/>
      <c r="H724" s="15">
        <f>E724-D724</f>
        <v>0.8999999999999773</v>
      </c>
      <c r="I724" s="16"/>
      <c r="J724" s="16">
        <f>I723*K723</f>
        <v>0.11699999999999999</v>
      </c>
      <c r="K724" s="13"/>
      <c r="L724" s="13">
        <v>6950</v>
      </c>
      <c r="M724" s="13">
        <f>L724/(1+J724)</f>
        <v>6222.02327663384</v>
      </c>
      <c r="N724" s="13">
        <v>4.5</v>
      </c>
      <c r="O724" s="19">
        <f>N724*2.54/2</f>
        <v>5.715</v>
      </c>
      <c r="P724" s="20">
        <f>3.1416*O724*O724*H724*30.48</f>
        <v>2814.7564943466487</v>
      </c>
      <c r="Q724" s="16">
        <f>M724/P724</f>
        <v>2.2105014373820904</v>
      </c>
      <c r="R724" s="16">
        <f>H724/C724</f>
        <v>0.14999999999999622</v>
      </c>
      <c r="S724" s="64">
        <f>Q724*R724</f>
        <v>0.3315752156073052</v>
      </c>
      <c r="T724" s="17"/>
    </row>
    <row r="725" spans="1:20" ht="12" thickBot="1">
      <c r="A725" s="18"/>
      <c r="B725" s="12"/>
      <c r="C725" s="14"/>
      <c r="D725" s="73"/>
      <c r="E725" s="73"/>
      <c r="F725" s="13"/>
      <c r="G725" s="13"/>
      <c r="H725" s="13"/>
      <c r="I725" s="16"/>
      <c r="J725" s="16"/>
      <c r="K725" s="13"/>
      <c r="L725" s="13"/>
      <c r="M725" s="13"/>
      <c r="N725" s="13"/>
      <c r="O725" s="13"/>
      <c r="P725" s="13"/>
      <c r="Q725" s="13"/>
      <c r="R725" s="62"/>
      <c r="S725" s="65">
        <f>SUM(S710:S724)</f>
        <v>1.720399626345706</v>
      </c>
      <c r="T725" s="66">
        <v>1.1</v>
      </c>
    </row>
    <row r="726" spans="1:20" ht="11.25">
      <c r="A726" s="46"/>
      <c r="B726" s="47"/>
      <c r="C726" s="48"/>
      <c r="D726" s="74"/>
      <c r="E726" s="74"/>
      <c r="F726" s="48"/>
      <c r="G726" s="48"/>
      <c r="H726" s="49"/>
      <c r="I726" s="50"/>
      <c r="J726" s="50"/>
      <c r="K726" s="48"/>
      <c r="L726" s="48"/>
      <c r="M726" s="48"/>
      <c r="N726" s="48"/>
      <c r="O726" s="48"/>
      <c r="P726" s="48"/>
      <c r="Q726" s="48"/>
      <c r="R726" s="48"/>
      <c r="S726" s="59"/>
      <c r="T726" s="51"/>
    </row>
    <row r="727" spans="1:20" ht="11.25">
      <c r="A727" s="18"/>
      <c r="B727" s="12"/>
      <c r="C727" s="12"/>
      <c r="D727" s="73"/>
      <c r="E727" s="73"/>
      <c r="F727" s="13"/>
      <c r="G727" s="13"/>
      <c r="H727" s="13"/>
      <c r="I727" s="16"/>
      <c r="J727" s="16"/>
      <c r="K727" s="13"/>
      <c r="L727" s="13"/>
      <c r="M727" s="13"/>
      <c r="N727" s="13"/>
      <c r="O727" s="13"/>
      <c r="P727" s="13"/>
      <c r="Q727" s="13"/>
      <c r="R727" s="13"/>
      <c r="S727" s="13"/>
      <c r="T727" s="17"/>
    </row>
    <row r="728" spans="1:20" ht="11.25">
      <c r="A728" s="11"/>
      <c r="B728" s="12" t="s">
        <v>28</v>
      </c>
      <c r="C728" s="13"/>
      <c r="D728" s="73">
        <v>747</v>
      </c>
      <c r="E728" s="73">
        <v>747.4</v>
      </c>
      <c r="F728" s="14">
        <v>747</v>
      </c>
      <c r="G728" s="14">
        <v>747.4</v>
      </c>
      <c r="H728" s="15">
        <f>G728-F728</f>
        <v>0.39999999999997726</v>
      </c>
      <c r="I728" s="16">
        <f>H728/H729</f>
        <v>1</v>
      </c>
      <c r="J728" s="16"/>
      <c r="K728" s="13">
        <v>0.174</v>
      </c>
      <c r="L728" s="13"/>
      <c r="M728" s="13"/>
      <c r="N728" s="13"/>
      <c r="O728" s="13"/>
      <c r="P728" s="13"/>
      <c r="Q728" s="13"/>
      <c r="R728" s="13"/>
      <c r="S728" s="13"/>
      <c r="T728" s="17"/>
    </row>
    <row r="729" spans="1:20" ht="11.25">
      <c r="A729" s="18">
        <v>44</v>
      </c>
      <c r="B729" s="12" t="s">
        <v>23</v>
      </c>
      <c r="C729" s="14">
        <v>7.899999999999977</v>
      </c>
      <c r="D729" s="73">
        <v>747</v>
      </c>
      <c r="E729" s="73">
        <v>747.4</v>
      </c>
      <c r="F729" s="13"/>
      <c r="G729" s="13"/>
      <c r="H729" s="15">
        <f>E729-D729</f>
        <v>0.39999999999997726</v>
      </c>
      <c r="I729" s="16"/>
      <c r="J729" s="16">
        <f>I728*K728</f>
        <v>0.174</v>
      </c>
      <c r="K729" s="13"/>
      <c r="L729" s="13">
        <v>2100</v>
      </c>
      <c r="M729" s="13">
        <f>L729/(1+J729)</f>
        <v>1788.756388415673</v>
      </c>
      <c r="N729" s="13">
        <v>4.5</v>
      </c>
      <c r="O729" s="19">
        <f>N729*2.54/2</f>
        <v>5.715</v>
      </c>
      <c r="P729" s="20">
        <f>3.1416*O729*O729*H729*30.48</f>
        <v>1251.0028863762489</v>
      </c>
      <c r="Q729" s="16">
        <f>M729/P729</f>
        <v>1.4298579227080142</v>
      </c>
      <c r="R729" s="16">
        <f>H729/C729</f>
        <v>0.05063291139240233</v>
      </c>
      <c r="S729" s="16">
        <f>Q729*R729</f>
        <v>0.07239786950419934</v>
      </c>
      <c r="T729" s="17"/>
    </row>
    <row r="730" spans="1:20" ht="11.25">
      <c r="A730" s="18"/>
      <c r="B730" s="12"/>
      <c r="C730" s="14"/>
      <c r="D730" s="73"/>
      <c r="E730" s="73"/>
      <c r="F730" s="13"/>
      <c r="G730" s="13"/>
      <c r="H730" s="13"/>
      <c r="I730" s="16"/>
      <c r="J730" s="16"/>
      <c r="K730" s="13"/>
      <c r="L730" s="13"/>
      <c r="M730" s="13"/>
      <c r="N730" s="13"/>
      <c r="O730" s="13"/>
      <c r="P730" s="13"/>
      <c r="Q730" s="13"/>
      <c r="R730" s="13"/>
      <c r="S730" s="13"/>
      <c r="T730" s="17"/>
    </row>
    <row r="731" spans="1:20" ht="11.25">
      <c r="A731" s="11"/>
      <c r="B731" s="12" t="s">
        <v>28</v>
      </c>
      <c r="C731" s="13"/>
      <c r="D731" s="73">
        <v>747.4</v>
      </c>
      <c r="E731" s="73">
        <v>749.1</v>
      </c>
      <c r="F731" s="14">
        <v>747.4</v>
      </c>
      <c r="G731" s="14">
        <v>748.8</v>
      </c>
      <c r="H731" s="15">
        <f>G731-F731</f>
        <v>1.3999999999999773</v>
      </c>
      <c r="I731" s="16">
        <f>H731/H732</f>
        <v>1</v>
      </c>
      <c r="J731" s="16"/>
      <c r="K731" s="13">
        <v>0.421</v>
      </c>
      <c r="L731" s="13"/>
      <c r="M731" s="13"/>
      <c r="N731" s="13"/>
      <c r="O731" s="13"/>
      <c r="P731" s="13"/>
      <c r="Q731" s="13"/>
      <c r="R731" s="13"/>
      <c r="S731" s="13"/>
      <c r="T731" s="17"/>
    </row>
    <row r="732" spans="1:20" ht="11.25">
      <c r="A732" s="18">
        <v>44</v>
      </c>
      <c r="B732" s="12" t="s">
        <v>23</v>
      </c>
      <c r="C732" s="14">
        <v>7.899999999999977</v>
      </c>
      <c r="D732" s="73">
        <v>747.4</v>
      </c>
      <c r="E732" s="73">
        <v>748.8</v>
      </c>
      <c r="F732" s="13"/>
      <c r="G732" s="13"/>
      <c r="H732" s="15">
        <f>E732-D732</f>
        <v>1.3999999999999773</v>
      </c>
      <c r="I732" s="16"/>
      <c r="J732" s="16">
        <f>I731*K731</f>
        <v>0.421</v>
      </c>
      <c r="K732" s="13"/>
      <c r="L732" s="13">
        <v>9400</v>
      </c>
      <c r="M732" s="13">
        <f>L732/(1+J732)</f>
        <v>6615.05981703026</v>
      </c>
      <c r="N732" s="13">
        <v>4.5</v>
      </c>
      <c r="O732" s="19">
        <f>N732*2.54/2</f>
        <v>5.715</v>
      </c>
      <c r="P732" s="20">
        <f>3.1416*O732*O732*H732*30.48</f>
        <v>4378.510102317048</v>
      </c>
      <c r="Q732" s="16">
        <f>M732/P732</f>
        <v>1.5108015426365375</v>
      </c>
      <c r="R732" s="16">
        <f>H732/C732</f>
        <v>0.17721518987341536</v>
      </c>
      <c r="S732" s="16">
        <f>Q732*R732</f>
        <v>0.26773698223938286</v>
      </c>
      <c r="T732" s="17"/>
    </row>
    <row r="733" spans="1:20" ht="11.25">
      <c r="A733" s="18"/>
      <c r="B733" s="12"/>
      <c r="C733" s="14"/>
      <c r="D733" s="73"/>
      <c r="E733" s="73"/>
      <c r="F733" s="13"/>
      <c r="G733" s="13"/>
      <c r="H733" s="13"/>
      <c r="I733" s="16"/>
      <c r="J733" s="16"/>
      <c r="K733" s="13"/>
      <c r="L733" s="13"/>
      <c r="M733" s="13"/>
      <c r="N733" s="13"/>
      <c r="O733" s="13"/>
      <c r="P733" s="13"/>
      <c r="Q733" s="13"/>
      <c r="R733" s="13"/>
      <c r="S733" s="13"/>
      <c r="T733" s="17"/>
    </row>
    <row r="734" spans="1:20" ht="11.25">
      <c r="A734" s="11"/>
      <c r="B734" s="12" t="s">
        <v>28</v>
      </c>
      <c r="C734" s="13"/>
      <c r="D734" s="73">
        <v>747.4</v>
      </c>
      <c r="E734" s="73">
        <v>749.1</v>
      </c>
      <c r="F734" s="14">
        <v>748.8</v>
      </c>
      <c r="G734" s="14">
        <v>749.1</v>
      </c>
      <c r="H734" s="15">
        <f>G734-F734</f>
        <v>0.3000000000000682</v>
      </c>
      <c r="I734" s="16">
        <f>H734/H735</f>
        <v>0.21428571428574908</v>
      </c>
      <c r="J734" s="16"/>
      <c r="K734" s="13">
        <v>0.421</v>
      </c>
      <c r="L734" s="13"/>
      <c r="M734" s="13"/>
      <c r="N734" s="13"/>
      <c r="O734" s="13"/>
      <c r="P734" s="13"/>
      <c r="Q734" s="13"/>
      <c r="R734" s="13"/>
      <c r="S734" s="13"/>
      <c r="T734" s="17"/>
    </row>
    <row r="735" spans="1:20" ht="11.25">
      <c r="A735" s="18">
        <v>44</v>
      </c>
      <c r="B735" s="12" t="s">
        <v>23</v>
      </c>
      <c r="C735" s="14">
        <v>7.899999999999977</v>
      </c>
      <c r="D735" s="73">
        <v>748.8</v>
      </c>
      <c r="E735" s="73">
        <v>750.2</v>
      </c>
      <c r="F735" s="13"/>
      <c r="G735" s="13"/>
      <c r="H735" s="15">
        <f>E735-D735</f>
        <v>1.400000000000091</v>
      </c>
      <c r="I735" s="16"/>
      <c r="J735" s="16">
        <f>I734*K734+I736*K736</f>
        <v>0.19000000000001022</v>
      </c>
      <c r="K735" s="13"/>
      <c r="L735" s="13">
        <v>9100</v>
      </c>
      <c r="M735" s="13">
        <f>L735/(1+J735)</f>
        <v>7647.058823529346</v>
      </c>
      <c r="N735" s="13">
        <v>4.5</v>
      </c>
      <c r="O735" s="19">
        <f>N735*2.54/2</f>
        <v>5.715</v>
      </c>
      <c r="P735" s="20">
        <f>3.1416*O735*O735*H735*30.48</f>
        <v>4378.510102317405</v>
      </c>
      <c r="Q735" s="16">
        <f>M735/P735</f>
        <v>1.7464979284807414</v>
      </c>
      <c r="R735" s="16">
        <f>H735/C735</f>
        <v>0.17721518987342974</v>
      </c>
      <c r="S735" s="16">
        <f>Q735*R735</f>
        <v>0.3095059620092663</v>
      </c>
      <c r="T735" s="17"/>
    </row>
    <row r="736" spans="1:20" ht="11.25">
      <c r="A736" s="11"/>
      <c r="B736" s="12" t="s">
        <v>28</v>
      </c>
      <c r="C736" s="13"/>
      <c r="D736" s="73">
        <v>749.1</v>
      </c>
      <c r="E736" s="73">
        <v>752.9</v>
      </c>
      <c r="F736" s="14">
        <v>749.1</v>
      </c>
      <c r="G736" s="14">
        <v>750.2</v>
      </c>
      <c r="H736" s="15">
        <f>G736-F736</f>
        <v>1.1000000000000227</v>
      </c>
      <c r="I736" s="16">
        <f>H736/H735</f>
        <v>0.785714285714251</v>
      </c>
      <c r="J736" s="16"/>
      <c r="K736" s="13">
        <v>0.127</v>
      </c>
      <c r="L736" s="13"/>
      <c r="M736" s="13"/>
      <c r="N736" s="13"/>
      <c r="O736" s="13"/>
      <c r="P736" s="13"/>
      <c r="Q736" s="13"/>
      <c r="R736" s="13"/>
      <c r="S736" s="13"/>
      <c r="T736" s="17"/>
    </row>
    <row r="737" spans="1:20" ht="11.25">
      <c r="A737" s="11"/>
      <c r="B737" s="12"/>
      <c r="C737" s="13"/>
      <c r="D737" s="73"/>
      <c r="E737" s="73"/>
      <c r="F737" s="13"/>
      <c r="G737" s="13"/>
      <c r="H737" s="13"/>
      <c r="I737" s="16"/>
      <c r="J737" s="16"/>
      <c r="K737" s="13"/>
      <c r="L737" s="13"/>
      <c r="M737" s="13"/>
      <c r="N737" s="13"/>
      <c r="O737" s="13"/>
      <c r="P737" s="13"/>
      <c r="Q737" s="13"/>
      <c r="R737" s="13"/>
      <c r="S737" s="13"/>
      <c r="T737" s="17"/>
    </row>
    <row r="738" spans="1:20" ht="11.25">
      <c r="A738" s="11"/>
      <c r="B738" s="12" t="s">
        <v>28</v>
      </c>
      <c r="C738" s="13"/>
      <c r="D738" s="73">
        <v>749.1</v>
      </c>
      <c r="E738" s="73">
        <v>752.9</v>
      </c>
      <c r="F738" s="14">
        <v>750.2</v>
      </c>
      <c r="G738" s="14">
        <v>751.7</v>
      </c>
      <c r="H738" s="15">
        <f>G738-F738</f>
        <v>1.5</v>
      </c>
      <c r="I738" s="16">
        <f>H738/H739</f>
        <v>1</v>
      </c>
      <c r="J738" s="16"/>
      <c r="K738" s="13">
        <v>0.127</v>
      </c>
      <c r="L738" s="13"/>
      <c r="M738" s="13"/>
      <c r="N738" s="13"/>
      <c r="O738" s="13"/>
      <c r="P738" s="13"/>
      <c r="Q738" s="13"/>
      <c r="R738" s="13"/>
      <c r="S738" s="13"/>
      <c r="T738" s="17"/>
    </row>
    <row r="739" spans="1:20" ht="11.25">
      <c r="A739" s="18">
        <v>44</v>
      </c>
      <c r="B739" s="12" t="s">
        <v>23</v>
      </c>
      <c r="C739" s="14">
        <v>7.899999999999977</v>
      </c>
      <c r="D739" s="73">
        <v>750.2</v>
      </c>
      <c r="E739" s="73">
        <v>751.7</v>
      </c>
      <c r="F739" s="13"/>
      <c r="G739" s="13"/>
      <c r="H739" s="15">
        <f>E739-D739</f>
        <v>1.5</v>
      </c>
      <c r="I739" s="16"/>
      <c r="J739" s="16">
        <f>I738*K738</f>
        <v>0.127</v>
      </c>
      <c r="K739" s="13"/>
      <c r="L739" s="13">
        <v>9300</v>
      </c>
      <c r="M739" s="13">
        <f>L739/(1+J739)</f>
        <v>8251.996450754215</v>
      </c>
      <c r="N739" s="13">
        <v>4.5</v>
      </c>
      <c r="O739" s="19">
        <f>N739*2.54/2</f>
        <v>5.715</v>
      </c>
      <c r="P739" s="20">
        <f>3.1416*O739*O739*H739*30.48</f>
        <v>4691.2608239112</v>
      </c>
      <c r="Q739" s="16">
        <f>M739/P739</f>
        <v>1.759014636042845</v>
      </c>
      <c r="R739" s="16">
        <f>H739/C739</f>
        <v>0.18987341772151953</v>
      </c>
      <c r="S739" s="16">
        <f>Q739*R739</f>
        <v>0.33399012076762974</v>
      </c>
      <c r="T739" s="17"/>
    </row>
    <row r="740" spans="1:20" ht="11.25">
      <c r="A740" s="18"/>
      <c r="B740" s="12"/>
      <c r="C740" s="14"/>
      <c r="D740" s="73"/>
      <c r="E740" s="73"/>
      <c r="F740" s="13"/>
      <c r="G740" s="13"/>
      <c r="H740" s="13"/>
      <c r="I740" s="16"/>
      <c r="J740" s="16"/>
      <c r="K740" s="13"/>
      <c r="L740" s="13"/>
      <c r="M740" s="13"/>
      <c r="N740" s="13"/>
      <c r="O740" s="13"/>
      <c r="P740" s="13"/>
      <c r="Q740" s="13"/>
      <c r="R740" s="13"/>
      <c r="S740" s="13"/>
      <c r="T740" s="17"/>
    </row>
    <row r="741" spans="1:20" ht="11.25">
      <c r="A741" s="11"/>
      <c r="B741" s="12" t="s">
        <v>28</v>
      </c>
      <c r="C741" s="13"/>
      <c r="D741" s="73">
        <v>749.1</v>
      </c>
      <c r="E741" s="73">
        <v>752.9</v>
      </c>
      <c r="F741" s="14">
        <v>751.7</v>
      </c>
      <c r="G741" s="14">
        <v>752.9</v>
      </c>
      <c r="H741" s="15">
        <f>G741-F741</f>
        <v>1.1999999999999318</v>
      </c>
      <c r="I741" s="16">
        <f>H741/H742</f>
        <v>0.7999999999999545</v>
      </c>
      <c r="J741" s="16"/>
      <c r="K741" s="13">
        <v>0.127</v>
      </c>
      <c r="L741" s="13"/>
      <c r="M741" s="13"/>
      <c r="N741" s="13"/>
      <c r="O741" s="13"/>
      <c r="P741" s="13"/>
      <c r="Q741" s="13"/>
      <c r="R741" s="13"/>
      <c r="S741" s="13"/>
      <c r="T741" s="17"/>
    </row>
    <row r="742" spans="1:20" ht="11.25">
      <c r="A742" s="18">
        <v>44</v>
      </c>
      <c r="B742" s="12" t="s">
        <v>23</v>
      </c>
      <c r="C742" s="14">
        <v>7.899999999999977</v>
      </c>
      <c r="D742" s="73">
        <v>751.7</v>
      </c>
      <c r="E742" s="73">
        <v>753.2</v>
      </c>
      <c r="F742" s="13"/>
      <c r="G742" s="13"/>
      <c r="H742" s="15">
        <f>E742-D742</f>
        <v>1.5</v>
      </c>
      <c r="I742" s="16"/>
      <c r="J742" s="16">
        <f>I741*K741+I743*K743</f>
        <v>0.12840000000000032</v>
      </c>
      <c r="K742" s="13"/>
      <c r="L742" s="13">
        <v>9050</v>
      </c>
      <c r="M742" s="13">
        <f>L742/(1+J742)</f>
        <v>8020.20560085076</v>
      </c>
      <c r="N742" s="13">
        <v>4.5</v>
      </c>
      <c r="O742" s="19">
        <f>N742*2.54/2</f>
        <v>5.715</v>
      </c>
      <c r="P742" s="20">
        <f>3.1416*O742*O742*H742*30.48</f>
        <v>4691.2608239112</v>
      </c>
      <c r="Q742" s="16">
        <f>M742/P742</f>
        <v>1.7096055627459552</v>
      </c>
      <c r="R742" s="16">
        <f>H742/C742</f>
        <v>0.18987341772151953</v>
      </c>
      <c r="S742" s="16">
        <f>Q742*R742</f>
        <v>0.3246086511542962</v>
      </c>
      <c r="T742" s="17"/>
    </row>
    <row r="743" spans="1:20" ht="11.25">
      <c r="A743" s="11"/>
      <c r="B743" s="12" t="s">
        <v>28</v>
      </c>
      <c r="C743" s="13"/>
      <c r="D743" s="73">
        <v>752.9</v>
      </c>
      <c r="E743" s="73">
        <v>754.9</v>
      </c>
      <c r="F743" s="14">
        <v>752.9</v>
      </c>
      <c r="G743" s="14">
        <v>753.2</v>
      </c>
      <c r="H743" s="15">
        <f>G743-F743</f>
        <v>0.3000000000000682</v>
      </c>
      <c r="I743" s="16">
        <f>H743/H742</f>
        <v>0.20000000000004547</v>
      </c>
      <c r="J743" s="16"/>
      <c r="K743" s="13">
        <v>0.134</v>
      </c>
      <c r="L743" s="13"/>
      <c r="M743" s="13"/>
      <c r="N743" s="13"/>
      <c r="O743" s="13"/>
      <c r="P743" s="13"/>
      <c r="Q743" s="13"/>
      <c r="R743" s="13"/>
      <c r="S743" s="13"/>
      <c r="T743" s="17"/>
    </row>
    <row r="744" spans="1:20" ht="11.25">
      <c r="A744" s="11"/>
      <c r="B744" s="12"/>
      <c r="C744" s="13"/>
      <c r="D744" s="73"/>
      <c r="E744" s="73"/>
      <c r="F744" s="13"/>
      <c r="G744" s="13"/>
      <c r="H744" s="13"/>
      <c r="I744" s="16"/>
      <c r="J744" s="16"/>
      <c r="K744" s="13"/>
      <c r="L744" s="13"/>
      <c r="M744" s="13"/>
      <c r="N744" s="13"/>
      <c r="O744" s="13"/>
      <c r="P744" s="13"/>
      <c r="Q744" s="13"/>
      <c r="R744" s="13"/>
      <c r="S744" s="13"/>
      <c r="T744" s="17"/>
    </row>
    <row r="745" spans="1:20" ht="11.25">
      <c r="A745" s="11"/>
      <c r="B745" s="12" t="s">
        <v>28</v>
      </c>
      <c r="C745" s="13"/>
      <c r="D745" s="73">
        <v>752.9</v>
      </c>
      <c r="E745" s="73">
        <v>754.9</v>
      </c>
      <c r="F745" s="14">
        <v>753.2</v>
      </c>
      <c r="G745" s="14">
        <v>754.9</v>
      </c>
      <c r="H745" s="15">
        <f>G745-F745</f>
        <v>1.6999999999999318</v>
      </c>
      <c r="I745" s="16">
        <f>H745/H746</f>
        <v>1</v>
      </c>
      <c r="J745" s="16"/>
      <c r="K745" s="13">
        <v>0.134</v>
      </c>
      <c r="L745" s="13"/>
      <c r="M745" s="13"/>
      <c r="N745" s="13"/>
      <c r="O745" s="13"/>
      <c r="P745" s="13"/>
      <c r="Q745" s="13"/>
      <c r="R745" s="13"/>
      <c r="S745" s="13"/>
      <c r="T745" s="17"/>
    </row>
    <row r="746" spans="1:20" ht="12" thickBot="1">
      <c r="A746" s="18">
        <v>44</v>
      </c>
      <c r="B746" s="12" t="s">
        <v>23</v>
      </c>
      <c r="C746" s="14">
        <v>7.899999999999977</v>
      </c>
      <c r="D746" s="73">
        <v>753.2</v>
      </c>
      <c r="E746" s="73">
        <v>754.9</v>
      </c>
      <c r="F746" s="13"/>
      <c r="G746" s="13"/>
      <c r="H746" s="15">
        <f>E746-D746</f>
        <v>1.6999999999999318</v>
      </c>
      <c r="I746" s="16"/>
      <c r="J746" s="16">
        <f>I745*K745</f>
        <v>0.134</v>
      </c>
      <c r="K746" s="13"/>
      <c r="L746" s="13">
        <v>8650</v>
      </c>
      <c r="M746" s="13">
        <f>L746/(1+J746)</f>
        <v>7627.865961199295</v>
      </c>
      <c r="N746" s="13">
        <v>4.5</v>
      </c>
      <c r="O746" s="19">
        <f>N746*2.54/2</f>
        <v>5.715</v>
      </c>
      <c r="P746" s="20">
        <f>3.1416*O746*O746*H746*30.48</f>
        <v>5316.762267099146</v>
      </c>
      <c r="Q746" s="16">
        <f>M746/P746</f>
        <v>1.4346825338423679</v>
      </c>
      <c r="R746" s="16">
        <f>H746/C746</f>
        <v>0.2151898734177135</v>
      </c>
      <c r="S746" s="64">
        <f>Q746*R746</f>
        <v>0.30872915285214364</v>
      </c>
      <c r="T746" s="17"/>
    </row>
    <row r="747" spans="1:20" ht="12" thickBot="1">
      <c r="A747" s="18"/>
      <c r="B747" s="12"/>
      <c r="C747" s="14"/>
      <c r="D747" s="73"/>
      <c r="E747" s="73"/>
      <c r="F747" s="13"/>
      <c r="G747" s="13"/>
      <c r="H747" s="15"/>
      <c r="I747" s="16"/>
      <c r="J747" s="16"/>
      <c r="K747" s="13"/>
      <c r="L747" s="13"/>
      <c r="M747" s="13"/>
      <c r="N747" s="13"/>
      <c r="O747" s="19"/>
      <c r="P747" s="20"/>
      <c r="Q747" s="16"/>
      <c r="R747" s="67"/>
      <c r="S747" s="65">
        <f>SUM(S729:S746)</f>
        <v>1.616968738526918</v>
      </c>
      <c r="T747" s="63">
        <v>0</v>
      </c>
    </row>
    <row r="748" spans="1:20" ht="11.25">
      <c r="A748" s="46"/>
      <c r="B748" s="47"/>
      <c r="C748" s="48"/>
      <c r="D748" s="74"/>
      <c r="E748" s="74"/>
      <c r="F748" s="48"/>
      <c r="G748" s="48"/>
      <c r="H748" s="49"/>
      <c r="I748" s="50"/>
      <c r="J748" s="50"/>
      <c r="K748" s="48"/>
      <c r="L748" s="48"/>
      <c r="M748" s="48"/>
      <c r="N748" s="48"/>
      <c r="O748" s="48"/>
      <c r="P748" s="48"/>
      <c r="Q748" s="48"/>
      <c r="R748" s="48"/>
      <c r="S748" s="59"/>
      <c r="T748" s="51"/>
    </row>
    <row r="749" spans="1:20" ht="11.25">
      <c r="A749" s="18"/>
      <c r="B749" s="12"/>
      <c r="C749" s="14"/>
      <c r="D749" s="73"/>
      <c r="E749" s="73"/>
      <c r="F749" s="13"/>
      <c r="G749" s="13"/>
      <c r="H749" s="13"/>
      <c r="I749" s="16"/>
      <c r="J749" s="16"/>
      <c r="K749" s="13"/>
      <c r="L749" s="13"/>
      <c r="M749" s="13"/>
      <c r="N749" s="13"/>
      <c r="O749" s="13"/>
      <c r="P749" s="13"/>
      <c r="Q749" s="13"/>
      <c r="R749" s="13"/>
      <c r="S749" s="13"/>
      <c r="T749" s="17"/>
    </row>
    <row r="750" spans="1:20" ht="11.25">
      <c r="A750" s="11"/>
      <c r="B750" s="12" t="s">
        <v>28</v>
      </c>
      <c r="C750" s="13"/>
      <c r="D750" s="73">
        <v>754.9</v>
      </c>
      <c r="E750" s="73">
        <v>755.5</v>
      </c>
      <c r="F750" s="14">
        <v>754.9</v>
      </c>
      <c r="G750" s="14">
        <v>755.5</v>
      </c>
      <c r="H750" s="15">
        <f>G750-F750</f>
        <v>0.6000000000000227</v>
      </c>
      <c r="I750" s="16">
        <f>H750/H751</f>
        <v>0.42857142857145175</v>
      </c>
      <c r="J750" s="16"/>
      <c r="K750" s="13">
        <v>0.14</v>
      </c>
      <c r="L750" s="13"/>
      <c r="M750" s="13"/>
      <c r="N750" s="13"/>
      <c r="O750" s="13"/>
      <c r="P750" s="13"/>
      <c r="Q750" s="13"/>
      <c r="R750" s="13"/>
      <c r="S750" s="13"/>
      <c r="T750" s="17"/>
    </row>
    <row r="751" spans="1:20" ht="11.25">
      <c r="A751" s="18">
        <v>45</v>
      </c>
      <c r="B751" s="12" t="s">
        <v>23</v>
      </c>
      <c r="C751" s="14">
        <v>4.600000000000023</v>
      </c>
      <c r="D751" s="73">
        <v>754.9</v>
      </c>
      <c r="E751" s="73">
        <v>756.3</v>
      </c>
      <c r="F751" s="13"/>
      <c r="G751" s="13"/>
      <c r="H751" s="15">
        <f>E751-D751</f>
        <v>1.3999999999999773</v>
      </c>
      <c r="I751" s="16"/>
      <c r="J751" s="16">
        <f>I750*K750+I752*K752</f>
        <v>0.14171428571428565</v>
      </c>
      <c r="K751" s="13"/>
      <c r="L751" s="13">
        <v>7050</v>
      </c>
      <c r="M751" s="13">
        <f>L751/(1+J751)</f>
        <v>6174.924924924925</v>
      </c>
      <c r="N751" s="13">
        <v>4.5</v>
      </c>
      <c r="O751" s="19">
        <f>N751*2.54/2</f>
        <v>5.715</v>
      </c>
      <c r="P751" s="20">
        <f>3.1416*O751*O751*H751*30.48</f>
        <v>4378.510102317048</v>
      </c>
      <c r="Q751" s="16">
        <f>M751/P751</f>
        <v>1.4102799309877665</v>
      </c>
      <c r="R751" s="16">
        <f>H751/C751</f>
        <v>0.3043478260869501</v>
      </c>
      <c r="S751" s="16">
        <f>Q751*R751</f>
        <v>0.42921563117018074</v>
      </c>
      <c r="T751" s="17"/>
    </row>
    <row r="752" spans="1:20" ht="11.25">
      <c r="A752" s="11"/>
      <c r="B752" s="12" t="s">
        <v>28</v>
      </c>
      <c r="C752" s="13"/>
      <c r="D752" s="73">
        <v>755.5</v>
      </c>
      <c r="E752" s="73">
        <v>759.2</v>
      </c>
      <c r="F752" s="14">
        <v>755.5</v>
      </c>
      <c r="G752" s="14">
        <v>756.3</v>
      </c>
      <c r="H752" s="15">
        <f>G752-F752</f>
        <v>0.7999999999999545</v>
      </c>
      <c r="I752" s="16">
        <f>H752/H751</f>
        <v>0.5714285714285482</v>
      </c>
      <c r="J752" s="16"/>
      <c r="K752" s="13">
        <v>0.14300000000000002</v>
      </c>
      <c r="L752" s="13"/>
      <c r="M752" s="13"/>
      <c r="N752" s="13"/>
      <c r="O752" s="13"/>
      <c r="P752" s="13"/>
      <c r="Q752" s="13"/>
      <c r="R752" s="13"/>
      <c r="S752" s="13"/>
      <c r="T752" s="17"/>
    </row>
    <row r="753" spans="1:20" ht="11.25">
      <c r="A753" s="11"/>
      <c r="B753" s="12"/>
      <c r="C753" s="13"/>
      <c r="D753" s="73"/>
      <c r="E753" s="73"/>
      <c r="F753" s="13"/>
      <c r="G753" s="13"/>
      <c r="H753" s="13"/>
      <c r="I753" s="16"/>
      <c r="J753" s="16"/>
      <c r="K753" s="13"/>
      <c r="L753" s="13"/>
      <c r="M753" s="13"/>
      <c r="N753" s="13"/>
      <c r="O753" s="13"/>
      <c r="P753" s="13"/>
      <c r="Q753" s="13"/>
      <c r="R753" s="13"/>
      <c r="S753" s="13"/>
      <c r="T753" s="17"/>
    </row>
    <row r="754" spans="1:20" ht="11.25">
      <c r="A754" s="11"/>
      <c r="B754" s="12" t="s">
        <v>28</v>
      </c>
      <c r="C754" s="13"/>
      <c r="D754" s="73">
        <v>755.5</v>
      </c>
      <c r="E754" s="73">
        <v>759.2</v>
      </c>
      <c r="F754" s="14">
        <v>756.3</v>
      </c>
      <c r="G754" s="14">
        <v>758.1</v>
      </c>
      <c r="H754" s="15">
        <f>G754-F754</f>
        <v>1.8000000000000682</v>
      </c>
      <c r="I754" s="16">
        <f>H754/H755</f>
        <v>1</v>
      </c>
      <c r="J754" s="16"/>
      <c r="K754" s="13">
        <v>0.14300000000000002</v>
      </c>
      <c r="L754" s="13"/>
      <c r="M754" s="13"/>
      <c r="N754" s="13"/>
      <c r="O754" s="13"/>
      <c r="P754" s="13"/>
      <c r="Q754" s="13"/>
      <c r="R754" s="13"/>
      <c r="S754" s="13"/>
      <c r="T754" s="17"/>
    </row>
    <row r="755" spans="1:20" ht="11.25">
      <c r="A755" s="18">
        <v>45</v>
      </c>
      <c r="B755" s="12" t="s">
        <v>23</v>
      </c>
      <c r="C755" s="14">
        <v>4.600000000000023</v>
      </c>
      <c r="D755" s="73">
        <v>756.3</v>
      </c>
      <c r="E755" s="73">
        <v>758.1</v>
      </c>
      <c r="F755" s="13"/>
      <c r="G755" s="13"/>
      <c r="H755" s="15">
        <f>E755-D755</f>
        <v>1.8000000000000682</v>
      </c>
      <c r="I755" s="16"/>
      <c r="J755" s="16">
        <f>I754*K754</f>
        <v>0.14300000000000002</v>
      </c>
      <c r="K755" s="13"/>
      <c r="L755" s="13">
        <v>9400</v>
      </c>
      <c r="M755" s="13">
        <f>L755/(1+J755)</f>
        <v>8223.972003499563</v>
      </c>
      <c r="N755" s="13">
        <v>4.5</v>
      </c>
      <c r="O755" s="19">
        <f>N755*2.54/2</f>
        <v>5.715</v>
      </c>
      <c r="P755" s="20">
        <f>3.1416*O755*O755*H755*30.48</f>
        <v>5629.512988693653</v>
      </c>
      <c r="Q755" s="16">
        <f>M755/P755</f>
        <v>1.4608674000782371</v>
      </c>
      <c r="R755" s="16">
        <f>H755/C755</f>
        <v>0.39130434782609985</v>
      </c>
      <c r="S755" s="16">
        <f>Q755*R755</f>
        <v>0.5716437652480246</v>
      </c>
      <c r="T755" s="17"/>
    </row>
    <row r="756" spans="1:20" ht="11.25">
      <c r="A756" s="18"/>
      <c r="B756" s="12"/>
      <c r="C756" s="14"/>
      <c r="D756" s="73"/>
      <c r="E756" s="73"/>
      <c r="F756" s="13"/>
      <c r="G756" s="13"/>
      <c r="H756" s="13"/>
      <c r="I756" s="16"/>
      <c r="J756" s="16"/>
      <c r="K756" s="13"/>
      <c r="L756" s="13"/>
      <c r="M756" s="13"/>
      <c r="N756" s="13"/>
      <c r="O756" s="13"/>
      <c r="P756" s="13"/>
      <c r="Q756" s="13"/>
      <c r="R756" s="13"/>
      <c r="S756" s="13"/>
      <c r="T756" s="17"/>
    </row>
    <row r="757" spans="1:20" ht="11.25">
      <c r="A757" s="11"/>
      <c r="B757" s="12" t="s">
        <v>28</v>
      </c>
      <c r="C757" s="13"/>
      <c r="D757" s="73">
        <v>755.5</v>
      </c>
      <c r="E757" s="73">
        <v>759.2</v>
      </c>
      <c r="F757" s="14">
        <v>758.1</v>
      </c>
      <c r="G757" s="14">
        <v>759.2</v>
      </c>
      <c r="H757" s="15">
        <f>G757-F757</f>
        <v>1.1000000000000227</v>
      </c>
      <c r="I757" s="16">
        <f>H757/H758</f>
        <v>0.7857142857143147</v>
      </c>
      <c r="J757" s="16"/>
      <c r="K757" s="13">
        <v>0.14300000000000002</v>
      </c>
      <c r="L757" s="13"/>
      <c r="M757" s="13"/>
      <c r="N757" s="13"/>
      <c r="O757" s="13"/>
      <c r="P757" s="13"/>
      <c r="Q757" s="13"/>
      <c r="R757" s="13"/>
      <c r="S757" s="13"/>
      <c r="T757" s="17"/>
    </row>
    <row r="758" spans="1:20" ht="12" thickBot="1">
      <c r="A758" s="18">
        <v>45</v>
      </c>
      <c r="B758" s="12" t="s">
        <v>23</v>
      </c>
      <c r="C758" s="14">
        <v>4.600000000000023</v>
      </c>
      <c r="D758" s="73">
        <v>758.1</v>
      </c>
      <c r="E758" s="73">
        <v>759.5</v>
      </c>
      <c r="F758" s="13"/>
      <c r="G758" s="13"/>
      <c r="H758" s="15">
        <f>E758-D758</f>
        <v>1.3999999999999773</v>
      </c>
      <c r="I758" s="16"/>
      <c r="J758" s="16">
        <f>I757*K757+I759*K759</f>
        <v>0.15135714285714175</v>
      </c>
      <c r="K758" s="13"/>
      <c r="L758" s="13">
        <v>9250</v>
      </c>
      <c r="M758" s="13">
        <f>L758/(1+J758)</f>
        <v>8033.9971462249605</v>
      </c>
      <c r="N758" s="13">
        <v>4.5</v>
      </c>
      <c r="O758" s="19">
        <f>N758*2.54/2</f>
        <v>5.715</v>
      </c>
      <c r="P758" s="20">
        <f>3.1416*O758*O758*H758*30.48</f>
        <v>4378.510102317048</v>
      </c>
      <c r="Q758" s="16">
        <f>M758/P758</f>
        <v>1.8348700718935143</v>
      </c>
      <c r="R758" s="16">
        <f>H758/C758</f>
        <v>0.3043478260869501</v>
      </c>
      <c r="S758" s="64">
        <f>Q758*R758</f>
        <v>0.558438717532797</v>
      </c>
      <c r="T758" s="17"/>
    </row>
    <row r="759" spans="1:20" ht="12" thickBot="1">
      <c r="A759" s="11"/>
      <c r="B759" s="12" t="s">
        <v>28</v>
      </c>
      <c r="C759" s="13"/>
      <c r="D759" s="73">
        <v>759.2</v>
      </c>
      <c r="E759" s="73">
        <v>759.5</v>
      </c>
      <c r="F759" s="14">
        <v>759.2</v>
      </c>
      <c r="G759" s="14">
        <v>759.5</v>
      </c>
      <c r="H759" s="15">
        <f>G759-F759</f>
        <v>0.2999999999999545</v>
      </c>
      <c r="I759" s="16">
        <f>H759/H758</f>
        <v>0.2142857142856853</v>
      </c>
      <c r="J759" s="16"/>
      <c r="K759" s="13">
        <v>0.182</v>
      </c>
      <c r="L759" s="13"/>
      <c r="M759" s="13"/>
      <c r="N759" s="13"/>
      <c r="O759" s="13"/>
      <c r="P759" s="13"/>
      <c r="Q759" s="13"/>
      <c r="R759" s="62"/>
      <c r="S759" s="65">
        <f>SUM(S751:S758)</f>
        <v>1.5592981139510023</v>
      </c>
      <c r="T759" s="63">
        <v>1</v>
      </c>
    </row>
    <row r="760" spans="1:20" ht="11.25">
      <c r="A760" s="46"/>
      <c r="B760" s="47"/>
      <c r="C760" s="48"/>
      <c r="D760" s="74"/>
      <c r="E760" s="74"/>
      <c r="F760" s="48"/>
      <c r="G760" s="48"/>
      <c r="H760" s="49"/>
      <c r="I760" s="50"/>
      <c r="J760" s="50"/>
      <c r="K760" s="48"/>
      <c r="L760" s="48"/>
      <c r="M760" s="48"/>
      <c r="N760" s="48"/>
      <c r="O760" s="48"/>
      <c r="P760" s="48"/>
      <c r="Q760" s="48"/>
      <c r="R760" s="48"/>
      <c r="S760" s="59"/>
      <c r="T760" s="51"/>
    </row>
    <row r="761" spans="1:20" ht="11.25">
      <c r="A761" s="11"/>
      <c r="B761" s="12"/>
      <c r="C761" s="13"/>
      <c r="D761" s="73"/>
      <c r="E761" s="73"/>
      <c r="F761" s="13"/>
      <c r="G761" s="13"/>
      <c r="H761" s="13"/>
      <c r="I761" s="16"/>
      <c r="J761" s="16"/>
      <c r="K761" s="13"/>
      <c r="L761" s="13"/>
      <c r="M761" s="13"/>
      <c r="N761" s="13"/>
      <c r="O761" s="13"/>
      <c r="P761" s="13"/>
      <c r="Q761" s="13"/>
      <c r="R761" s="13"/>
      <c r="S761" s="13"/>
      <c r="T761" s="17"/>
    </row>
    <row r="762" spans="1:20" ht="11.25">
      <c r="A762" s="11"/>
      <c r="B762" s="12" t="s">
        <v>28</v>
      </c>
      <c r="C762" s="13"/>
      <c r="D762" s="73">
        <v>759.5</v>
      </c>
      <c r="E762" s="73">
        <v>761.3</v>
      </c>
      <c r="F762" s="14">
        <v>759.5</v>
      </c>
      <c r="G762" s="14">
        <v>760.3</v>
      </c>
      <c r="H762" s="15">
        <f>G762-F762</f>
        <v>0.7999999999999545</v>
      </c>
      <c r="I762" s="16">
        <f>H762/H763</f>
        <v>1</v>
      </c>
      <c r="J762" s="16"/>
      <c r="K762" s="13">
        <v>0.176</v>
      </c>
      <c r="L762" s="13"/>
      <c r="M762" s="13"/>
      <c r="N762" s="13"/>
      <c r="O762" s="13"/>
      <c r="P762" s="13"/>
      <c r="Q762" s="13"/>
      <c r="R762" s="13"/>
      <c r="S762" s="13"/>
      <c r="T762" s="17"/>
    </row>
    <row r="763" spans="1:20" ht="11.25">
      <c r="A763" s="18">
        <v>46</v>
      </c>
      <c r="B763" s="12" t="s">
        <v>23</v>
      </c>
      <c r="C763" s="14">
        <v>3.2999999999999545</v>
      </c>
      <c r="D763" s="73">
        <v>759.5</v>
      </c>
      <c r="E763" s="73">
        <v>760.3</v>
      </c>
      <c r="F763" s="13"/>
      <c r="G763" s="13"/>
      <c r="H763" s="15">
        <f>E763-D763</f>
        <v>0.7999999999999545</v>
      </c>
      <c r="I763" s="16"/>
      <c r="J763" s="16">
        <f>I762*K762</f>
        <v>0.176</v>
      </c>
      <c r="K763" s="13"/>
      <c r="L763" s="13">
        <v>6650</v>
      </c>
      <c r="M763" s="13">
        <f>L763/(1+J763)</f>
        <v>5654.7619047619055</v>
      </c>
      <c r="N763" s="13">
        <v>4.5</v>
      </c>
      <c r="O763" s="19">
        <f>N763*2.54/2</f>
        <v>5.715</v>
      </c>
      <c r="P763" s="20">
        <f>3.1416*O763*O763*H763*30.48</f>
        <v>2502.0057727524977</v>
      </c>
      <c r="Q763" s="16">
        <f>M763/P763</f>
        <v>2.2600914699493315</v>
      </c>
      <c r="R763" s="16">
        <f>H763/C763</f>
        <v>0.242424242424232</v>
      </c>
      <c r="S763" s="16">
        <f>Q763*R763</f>
        <v>0.5479009624119355</v>
      </c>
      <c r="T763" s="17"/>
    </row>
    <row r="764" spans="1:20" ht="11.25">
      <c r="A764" s="18"/>
      <c r="B764" s="12"/>
      <c r="C764" s="14"/>
      <c r="D764" s="73"/>
      <c r="E764" s="73"/>
      <c r="F764" s="13"/>
      <c r="G764" s="13"/>
      <c r="H764" s="13"/>
      <c r="I764" s="16"/>
      <c r="J764" s="16"/>
      <c r="K764" s="13"/>
      <c r="L764" s="13"/>
      <c r="M764" s="13"/>
      <c r="N764" s="13"/>
      <c r="O764" s="13"/>
      <c r="P764" s="13"/>
      <c r="Q764" s="13"/>
      <c r="R764" s="13"/>
      <c r="S764" s="13"/>
      <c r="T764" s="17"/>
    </row>
    <row r="765" spans="1:20" ht="11.25">
      <c r="A765" s="11"/>
      <c r="B765" s="12" t="s">
        <v>28</v>
      </c>
      <c r="C765" s="13"/>
      <c r="D765" s="73">
        <v>759.5</v>
      </c>
      <c r="E765" s="73">
        <v>761.3</v>
      </c>
      <c r="F765" s="14">
        <v>760.3</v>
      </c>
      <c r="G765" s="14">
        <v>761.3</v>
      </c>
      <c r="H765" s="15">
        <f>G765-F765</f>
        <v>1</v>
      </c>
      <c r="I765" s="16">
        <f>H765/H766</f>
        <v>0.7692307692307289</v>
      </c>
      <c r="J765" s="16"/>
      <c r="K765" s="13">
        <v>0.176</v>
      </c>
      <c r="L765" s="13"/>
      <c r="M765" s="13"/>
      <c r="N765" s="13"/>
      <c r="O765" s="13"/>
      <c r="P765" s="13"/>
      <c r="Q765" s="13"/>
      <c r="R765" s="13"/>
      <c r="S765" s="13"/>
      <c r="T765" s="17"/>
    </row>
    <row r="766" spans="1:20" ht="11.25">
      <c r="A766" s="18">
        <v>46</v>
      </c>
      <c r="B766" s="12" t="s">
        <v>23</v>
      </c>
      <c r="C766" s="14">
        <v>3.2999999999999545</v>
      </c>
      <c r="D766" s="73">
        <v>760.3</v>
      </c>
      <c r="E766" s="73">
        <v>761.6</v>
      </c>
      <c r="F766" s="13"/>
      <c r="G766" s="13"/>
      <c r="H766" s="15">
        <f>E766-D766</f>
        <v>1.3000000000000682</v>
      </c>
      <c r="I766" s="16"/>
      <c r="J766" s="16">
        <f>I765*K765+I767*K767</f>
        <v>0.16584615384615206</v>
      </c>
      <c r="K766" s="13"/>
      <c r="L766" s="13">
        <v>10700</v>
      </c>
      <c r="M766" s="13">
        <f>L766/(1+J766)</f>
        <v>9177.883346529443</v>
      </c>
      <c r="N766" s="13">
        <v>4.5</v>
      </c>
      <c r="O766" s="19">
        <f>N766*2.54/2</f>
        <v>5.715</v>
      </c>
      <c r="P766" s="20">
        <f>3.1416*O766*O766*H766*30.48</f>
        <v>4065.759380723253</v>
      </c>
      <c r="Q766" s="16">
        <f>M766/P766</f>
        <v>2.2573601846789075</v>
      </c>
      <c r="R766" s="16">
        <f>H766/C766</f>
        <v>0.39393939393942</v>
      </c>
      <c r="S766" s="16">
        <f>Q766*R766</f>
        <v>0.889263103055386</v>
      </c>
      <c r="T766" s="17"/>
    </row>
    <row r="767" spans="1:20" ht="11.25">
      <c r="A767" s="11"/>
      <c r="B767" s="12" t="s">
        <v>28</v>
      </c>
      <c r="C767" s="13"/>
      <c r="D767" s="73">
        <v>761.3</v>
      </c>
      <c r="E767" s="73">
        <v>762.4</v>
      </c>
      <c r="F767" s="14">
        <v>761.3</v>
      </c>
      <c r="G767" s="14">
        <v>761.6</v>
      </c>
      <c r="H767" s="15">
        <f>G767-F767</f>
        <v>0.3000000000000682</v>
      </c>
      <c r="I767" s="16">
        <f>H767/H766</f>
        <v>0.23076923076927114</v>
      </c>
      <c r="J767" s="16"/>
      <c r="K767" s="13">
        <v>0.132</v>
      </c>
      <c r="L767" s="13"/>
      <c r="M767" s="13"/>
      <c r="N767" s="13"/>
      <c r="O767" s="13"/>
      <c r="P767" s="13"/>
      <c r="Q767" s="13"/>
      <c r="R767" s="13"/>
      <c r="S767" s="13"/>
      <c r="T767" s="17"/>
    </row>
    <row r="768" spans="1:20" ht="11.25">
      <c r="A768" s="11"/>
      <c r="B768" s="12"/>
      <c r="C768" s="13"/>
      <c r="D768" s="73"/>
      <c r="E768" s="73"/>
      <c r="F768" s="13"/>
      <c r="G768" s="13"/>
      <c r="H768" s="13"/>
      <c r="I768" s="16"/>
      <c r="J768" s="16"/>
      <c r="K768" s="13"/>
      <c r="L768" s="13"/>
      <c r="M768" s="13"/>
      <c r="N768" s="13"/>
      <c r="O768" s="13"/>
      <c r="P768" s="13"/>
      <c r="Q768" s="13"/>
      <c r="R768" s="13"/>
      <c r="S768" s="13"/>
      <c r="T768" s="17"/>
    </row>
    <row r="769" spans="1:20" ht="11.25">
      <c r="A769" s="11"/>
      <c r="B769" s="12" t="s">
        <v>28</v>
      </c>
      <c r="C769" s="13"/>
      <c r="D769" s="73">
        <v>761.3</v>
      </c>
      <c r="E769" s="73">
        <v>762.4</v>
      </c>
      <c r="F769" s="14">
        <v>761.6</v>
      </c>
      <c r="G769" s="14">
        <v>762.4</v>
      </c>
      <c r="H769" s="15">
        <f>G769-F769</f>
        <v>0.7999999999999545</v>
      </c>
      <c r="I769" s="16">
        <f>H769/H770</f>
        <v>0.6666666666666666</v>
      </c>
      <c r="J769" s="16"/>
      <c r="K769" s="13">
        <v>0.132</v>
      </c>
      <c r="L769" s="13"/>
      <c r="M769" s="13"/>
      <c r="N769" s="13"/>
      <c r="O769" s="13"/>
      <c r="P769" s="13"/>
      <c r="Q769" s="13"/>
      <c r="R769" s="13"/>
      <c r="S769" s="13"/>
      <c r="T769" s="17"/>
    </row>
    <row r="770" spans="1:20" ht="11.25">
      <c r="A770" s="18">
        <v>46</v>
      </c>
      <c r="B770" s="12" t="s">
        <v>23</v>
      </c>
      <c r="C770" s="14">
        <v>3.2999999999999545</v>
      </c>
      <c r="D770" s="73">
        <v>761.6</v>
      </c>
      <c r="E770" s="73">
        <v>762.8</v>
      </c>
      <c r="F770" s="13"/>
      <c r="G770" s="13"/>
      <c r="H770" s="15">
        <f>E770-D770</f>
        <v>1.1999999999999318</v>
      </c>
      <c r="I770" s="16"/>
      <c r="J770" s="16">
        <f>I769*K769+I771*K771</f>
        <v>0.17466666666666666</v>
      </c>
      <c r="K770" s="13"/>
      <c r="L770" s="13">
        <v>10700</v>
      </c>
      <c r="M770" s="13">
        <f>L770/(1+J770)</f>
        <v>9108.967082860385</v>
      </c>
      <c r="N770" s="13">
        <v>4.5</v>
      </c>
      <c r="O770" s="19">
        <f>N770*2.54/2</f>
        <v>5.715</v>
      </c>
      <c r="P770" s="20">
        <f>3.1416*O770*O770*H770*30.48</f>
        <v>3753.0086591287463</v>
      </c>
      <c r="Q770" s="16">
        <f>M770/P770</f>
        <v>2.427110595842594</v>
      </c>
      <c r="R770" s="16">
        <f>H770/C770</f>
        <v>0.363636363636348</v>
      </c>
      <c r="S770" s="16">
        <f>Q770*R770</f>
        <v>0.8825856712154507</v>
      </c>
      <c r="T770" s="17"/>
    </row>
    <row r="771" spans="1:20" ht="11.25">
      <c r="A771" s="11"/>
      <c r="B771" s="12" t="s">
        <v>28</v>
      </c>
      <c r="C771" s="13"/>
      <c r="D771" s="73">
        <v>762.4</v>
      </c>
      <c r="E771" s="73">
        <v>762.8</v>
      </c>
      <c r="F771" s="14">
        <v>762.4</v>
      </c>
      <c r="G771" s="14">
        <v>762.8</v>
      </c>
      <c r="H771" s="15">
        <f>G771-F771</f>
        <v>0.39999999999997726</v>
      </c>
      <c r="I771" s="16">
        <f>H771/H770</f>
        <v>0.3333333333333333</v>
      </c>
      <c r="J771" s="16"/>
      <c r="K771" s="13">
        <v>0.26</v>
      </c>
      <c r="L771" s="13"/>
      <c r="M771" s="13"/>
      <c r="N771" s="13"/>
      <c r="O771" s="19"/>
      <c r="P771" s="20"/>
      <c r="Q771" s="16"/>
      <c r="R771" s="16"/>
      <c r="S771" s="16"/>
      <c r="T771" s="17"/>
    </row>
    <row r="772" spans="1:20" s="54" customFormat="1" ht="12" thickBot="1">
      <c r="A772" s="33"/>
      <c r="B772" s="34"/>
      <c r="C772" s="35"/>
      <c r="D772" s="77"/>
      <c r="E772" s="77"/>
      <c r="F772" s="35"/>
      <c r="G772" s="35"/>
      <c r="H772" s="35"/>
      <c r="I772" s="36"/>
      <c r="J772" s="36"/>
      <c r="K772" s="35"/>
      <c r="L772" s="35"/>
      <c r="M772" s="35"/>
      <c r="N772" s="35"/>
      <c r="O772" s="35"/>
      <c r="P772" s="35"/>
      <c r="Q772" s="35"/>
      <c r="R772" s="35"/>
      <c r="S772" s="69">
        <f>SUM(S763:S770)</f>
        <v>2.3197497366827724</v>
      </c>
      <c r="T772" s="70">
        <v>0.2</v>
      </c>
    </row>
    <row r="773" spans="1:20" s="54" customFormat="1" ht="11.25">
      <c r="A773" s="53"/>
      <c r="B773" s="53"/>
      <c r="C773" s="53"/>
      <c r="D773" s="78"/>
      <c r="E773" s="78"/>
      <c r="F773" s="52"/>
      <c r="G773" s="52"/>
      <c r="H773" s="52"/>
      <c r="I773" s="8"/>
      <c r="J773" s="8"/>
      <c r="K773" s="52"/>
      <c r="L773" s="52"/>
      <c r="M773" s="52"/>
      <c r="N773" s="52"/>
      <c r="O773" s="52"/>
      <c r="P773" s="52"/>
      <c r="Q773" s="52"/>
      <c r="R773" s="52"/>
      <c r="S773" s="52"/>
      <c r="T773" s="52"/>
    </row>
    <row r="774" spans="1:20" s="54" customFormat="1" ht="11.25">
      <c r="A774" s="53"/>
      <c r="B774" s="53"/>
      <c r="C774" s="53"/>
      <c r="D774" s="78"/>
      <c r="E774" s="78"/>
      <c r="F774" s="52"/>
      <c r="G774" s="52"/>
      <c r="H774" s="52"/>
      <c r="I774" s="8"/>
      <c r="J774" s="8"/>
      <c r="K774" s="52">
        <f>AVERAGE(K3:K771)</f>
        <v>0.16379211469534052</v>
      </c>
      <c r="L774" s="52"/>
      <c r="M774" s="52"/>
      <c r="N774" s="52"/>
      <c r="O774" s="52"/>
      <c r="P774" s="52"/>
      <c r="Q774" s="52"/>
      <c r="R774" s="55" t="s">
        <v>29</v>
      </c>
      <c r="S774" s="56">
        <f>(S772+S759+S747+S725+S706+S690+S678+S656+S646+S624+S612+S595+S551+S539+S524+S506+S495+S469+S449+S430+S418+S404+S384+S361+S341+S329+S306+S287+S266+S247+S226+S211+S188+S184+S170+S149+S126+S114+S89+S80+S61+S40+S19)/43</f>
        <v>1.680715452230094</v>
      </c>
      <c r="T774" s="56"/>
    </row>
    <row r="775" spans="1:20" s="54" customFormat="1" ht="11.25">
      <c r="A775" s="53"/>
      <c r="B775" s="53"/>
      <c r="C775" s="53"/>
      <c r="D775" s="78"/>
      <c r="E775" s="78"/>
      <c r="F775" s="52"/>
      <c r="G775" s="52"/>
      <c r="H775" s="52"/>
      <c r="I775" s="8"/>
      <c r="J775" s="8"/>
      <c r="K775" s="52"/>
      <c r="L775" s="52"/>
      <c r="M775" s="52"/>
      <c r="N775" s="52"/>
      <c r="O775" s="52"/>
      <c r="P775" s="52"/>
      <c r="Q775" s="52"/>
      <c r="R775" s="52"/>
      <c r="S775" s="52"/>
      <c r="T775" s="52"/>
    </row>
    <row r="776" spans="1:20" s="54" customFormat="1" ht="11.25">
      <c r="A776" s="53"/>
      <c r="B776" s="53"/>
      <c r="C776" s="53"/>
      <c r="D776" s="78"/>
      <c r="E776" s="78"/>
      <c r="F776" s="52"/>
      <c r="G776" s="52"/>
      <c r="H776" s="52"/>
      <c r="I776" s="8"/>
      <c r="J776" s="8"/>
      <c r="K776" s="52"/>
      <c r="L776" s="52"/>
      <c r="M776" s="52"/>
      <c r="N776" s="52"/>
      <c r="O776" s="52"/>
      <c r="P776" s="52"/>
      <c r="Q776" s="52"/>
      <c r="R776" s="52"/>
      <c r="S776" s="52"/>
      <c r="T776" s="52"/>
    </row>
    <row r="777" spans="1:20" s="54" customFormat="1" ht="11.25">
      <c r="A777" s="53"/>
      <c r="B777" s="53"/>
      <c r="C777" s="53"/>
      <c r="D777" s="78"/>
      <c r="E777" s="78"/>
      <c r="F777" s="52"/>
      <c r="G777" s="52"/>
      <c r="H777" s="52"/>
      <c r="I777" s="8"/>
      <c r="J777" s="8"/>
      <c r="K777" s="52"/>
      <c r="L777" s="52"/>
      <c r="M777" s="52"/>
      <c r="N777" s="52"/>
      <c r="O777" s="52"/>
      <c r="P777" s="52"/>
      <c r="Q777" s="52"/>
      <c r="R777" s="52"/>
      <c r="S777" s="52"/>
      <c r="T777" s="52"/>
    </row>
    <row r="778" spans="1:20" s="54" customFormat="1" ht="11.25">
      <c r="A778" s="53"/>
      <c r="B778" s="53"/>
      <c r="C778" s="53"/>
      <c r="D778" s="78"/>
      <c r="E778" s="78"/>
      <c r="F778" s="52"/>
      <c r="G778" s="52"/>
      <c r="H778" s="52"/>
      <c r="I778" s="8"/>
      <c r="J778" s="8"/>
      <c r="K778" s="52"/>
      <c r="L778" s="52"/>
      <c r="M778" s="52"/>
      <c r="N778" s="52"/>
      <c r="O778" s="52"/>
      <c r="P778" s="52"/>
      <c r="Q778" s="52"/>
      <c r="R778" s="52"/>
      <c r="S778" s="52"/>
      <c r="T778" s="52"/>
    </row>
    <row r="779" spans="1:20" s="54" customFormat="1" ht="11.25">
      <c r="A779" s="53"/>
      <c r="B779" s="53"/>
      <c r="C779" s="53"/>
      <c r="D779" s="78"/>
      <c r="E779" s="78"/>
      <c r="F779" s="52"/>
      <c r="G779" s="52"/>
      <c r="H779" s="52"/>
      <c r="I779" s="8"/>
      <c r="J779" s="8"/>
      <c r="K779" s="52"/>
      <c r="L779" s="52"/>
      <c r="M779" s="52"/>
      <c r="N779" s="52"/>
      <c r="O779" s="52"/>
      <c r="P779" s="52"/>
      <c r="Q779" s="52"/>
      <c r="R779" s="52"/>
      <c r="S779" s="52"/>
      <c r="T779" s="52"/>
    </row>
    <row r="780" spans="1:20" s="54" customFormat="1" ht="11.25">
      <c r="A780" s="53"/>
      <c r="B780" s="53"/>
      <c r="C780" s="53"/>
      <c r="D780" s="78"/>
      <c r="E780" s="78"/>
      <c r="F780" s="52"/>
      <c r="G780" s="52"/>
      <c r="H780" s="52"/>
      <c r="I780" s="8"/>
      <c r="J780" s="8"/>
      <c r="K780" s="52"/>
      <c r="L780" s="52"/>
      <c r="M780" s="52"/>
      <c r="N780" s="52"/>
      <c r="O780" s="52"/>
      <c r="P780" s="52"/>
      <c r="Q780" s="52"/>
      <c r="R780" s="52"/>
      <c r="S780" s="52"/>
      <c r="T780" s="52"/>
    </row>
    <row r="781" spans="1:20" s="54" customFormat="1" ht="11.25">
      <c r="A781" s="53"/>
      <c r="B781" s="53"/>
      <c r="C781" s="53"/>
      <c r="D781" s="78"/>
      <c r="E781" s="78"/>
      <c r="F781" s="52"/>
      <c r="G781" s="52"/>
      <c r="H781" s="52"/>
      <c r="I781" s="8"/>
      <c r="J781" s="8"/>
      <c r="K781" s="52"/>
      <c r="L781" s="52"/>
      <c r="M781" s="52"/>
      <c r="N781" s="52"/>
      <c r="O781" s="52"/>
      <c r="P781" s="52"/>
      <c r="Q781" s="52"/>
      <c r="R781" s="52"/>
      <c r="S781" s="52"/>
      <c r="T781" s="52"/>
    </row>
    <row r="782" spans="1:20" s="54" customFormat="1" ht="11.25">
      <c r="A782" s="53"/>
      <c r="B782" s="53"/>
      <c r="C782" s="53"/>
      <c r="D782" s="78"/>
      <c r="E782" s="78"/>
      <c r="F782" s="52"/>
      <c r="G782" s="52"/>
      <c r="H782" s="52"/>
      <c r="I782" s="8"/>
      <c r="J782" s="8"/>
      <c r="K782" s="52"/>
      <c r="L782" s="52"/>
      <c r="M782" s="52"/>
      <c r="N782" s="52"/>
      <c r="O782" s="52"/>
      <c r="P782" s="52"/>
      <c r="Q782" s="52"/>
      <c r="R782" s="52"/>
      <c r="S782" s="52"/>
      <c r="T782" s="52"/>
    </row>
    <row r="783" spans="1:20" s="54" customFormat="1" ht="11.25">
      <c r="A783" s="53"/>
      <c r="B783" s="53"/>
      <c r="C783" s="53"/>
      <c r="D783" s="78"/>
      <c r="E783" s="78"/>
      <c r="F783" s="52"/>
      <c r="G783" s="52"/>
      <c r="H783" s="52"/>
      <c r="I783" s="8"/>
      <c r="J783" s="8"/>
      <c r="K783" s="52"/>
      <c r="L783" s="52"/>
      <c r="M783" s="52"/>
      <c r="N783" s="52"/>
      <c r="O783" s="52"/>
      <c r="P783" s="52"/>
      <c r="Q783" s="52"/>
      <c r="R783" s="52"/>
      <c r="S783" s="52"/>
      <c r="T783" s="52"/>
    </row>
    <row r="784" spans="1:20" s="54" customFormat="1" ht="11.25">
      <c r="A784" s="53"/>
      <c r="B784" s="53"/>
      <c r="C784" s="53"/>
      <c r="D784" s="78"/>
      <c r="E784" s="78"/>
      <c r="F784" s="52"/>
      <c r="G784" s="52"/>
      <c r="H784" s="52"/>
      <c r="I784" s="8"/>
      <c r="J784" s="8"/>
      <c r="K784" s="52"/>
      <c r="L784" s="52"/>
      <c r="M784" s="52"/>
      <c r="N784" s="52"/>
      <c r="O784" s="52"/>
      <c r="P784" s="52"/>
      <c r="Q784" s="52"/>
      <c r="R784" s="52"/>
      <c r="S784" s="52"/>
      <c r="T784" s="52"/>
    </row>
    <row r="785" spans="1:20" s="54" customFormat="1" ht="11.25">
      <c r="A785" s="53"/>
      <c r="B785" s="53"/>
      <c r="C785" s="53"/>
      <c r="D785" s="78"/>
      <c r="E785" s="78"/>
      <c r="F785" s="52"/>
      <c r="G785" s="52"/>
      <c r="H785" s="52"/>
      <c r="I785" s="8"/>
      <c r="J785" s="8"/>
      <c r="K785" s="52"/>
      <c r="L785" s="52"/>
      <c r="M785" s="52"/>
      <c r="N785" s="52"/>
      <c r="O785" s="52"/>
      <c r="P785" s="52"/>
      <c r="Q785" s="52"/>
      <c r="R785" s="52"/>
      <c r="S785" s="52"/>
      <c r="T785" s="52"/>
    </row>
    <row r="786" spans="1:20" s="54" customFormat="1" ht="11.25">
      <c r="A786" s="53"/>
      <c r="B786" s="53"/>
      <c r="C786" s="53"/>
      <c r="D786" s="78"/>
      <c r="E786" s="78"/>
      <c r="F786" s="52"/>
      <c r="G786" s="52"/>
      <c r="H786" s="52"/>
      <c r="I786" s="8"/>
      <c r="J786" s="8"/>
      <c r="K786" s="52"/>
      <c r="L786" s="52"/>
      <c r="M786" s="52"/>
      <c r="N786" s="52"/>
      <c r="O786" s="52"/>
      <c r="P786" s="52"/>
      <c r="Q786" s="52"/>
      <c r="R786" s="52"/>
      <c r="S786" s="52"/>
      <c r="T786" s="52"/>
    </row>
    <row r="787" spans="1:20" s="54" customFormat="1" ht="11.25">
      <c r="A787" s="53"/>
      <c r="B787" s="53"/>
      <c r="C787" s="53"/>
      <c r="D787" s="78"/>
      <c r="E787" s="78"/>
      <c r="F787" s="52"/>
      <c r="G787" s="52"/>
      <c r="H787" s="52"/>
      <c r="I787" s="8"/>
      <c r="J787" s="8"/>
      <c r="K787" s="52"/>
      <c r="L787" s="52"/>
      <c r="M787" s="52"/>
      <c r="N787" s="52"/>
      <c r="O787" s="52"/>
      <c r="P787" s="52"/>
      <c r="Q787" s="52"/>
      <c r="R787" s="52"/>
      <c r="S787" s="52"/>
      <c r="T787" s="52"/>
    </row>
    <row r="788" spans="1:20" s="54" customFormat="1" ht="11.25">
      <c r="A788" s="53"/>
      <c r="B788" s="53"/>
      <c r="C788" s="53"/>
      <c r="D788" s="78"/>
      <c r="E788" s="78"/>
      <c r="F788" s="52"/>
      <c r="G788" s="52"/>
      <c r="H788" s="52"/>
      <c r="I788" s="8"/>
      <c r="J788" s="8"/>
      <c r="K788" s="52"/>
      <c r="L788" s="52"/>
      <c r="M788" s="52"/>
      <c r="N788" s="52"/>
      <c r="O788" s="52"/>
      <c r="P788" s="52"/>
      <c r="Q788" s="52"/>
      <c r="R788" s="52"/>
      <c r="S788" s="52"/>
      <c r="T788" s="52"/>
    </row>
    <row r="789" spans="1:20" s="54" customFormat="1" ht="11.25">
      <c r="A789" s="53"/>
      <c r="B789" s="53"/>
      <c r="C789" s="53"/>
      <c r="D789" s="78"/>
      <c r="E789" s="78"/>
      <c r="F789" s="52"/>
      <c r="G789" s="52"/>
      <c r="H789" s="52"/>
      <c r="I789" s="8"/>
      <c r="J789" s="8"/>
      <c r="K789" s="52"/>
      <c r="L789" s="52"/>
      <c r="M789" s="52"/>
      <c r="N789" s="52"/>
      <c r="O789" s="52"/>
      <c r="P789" s="52"/>
      <c r="Q789" s="52"/>
      <c r="R789" s="52"/>
      <c r="S789" s="52"/>
      <c r="T789" s="52"/>
    </row>
    <row r="790" spans="1:20" s="54" customFormat="1" ht="11.25">
      <c r="A790" s="53"/>
      <c r="B790" s="53"/>
      <c r="C790" s="53"/>
      <c r="D790" s="78"/>
      <c r="E790" s="78"/>
      <c r="F790" s="52"/>
      <c r="G790" s="52"/>
      <c r="H790" s="52"/>
      <c r="I790" s="8"/>
      <c r="J790" s="8"/>
      <c r="K790" s="52"/>
      <c r="L790" s="52"/>
      <c r="M790" s="52"/>
      <c r="N790" s="52"/>
      <c r="O790" s="52"/>
      <c r="P790" s="52"/>
      <c r="Q790" s="52"/>
      <c r="R790" s="52"/>
      <c r="S790" s="52"/>
      <c r="T790" s="52"/>
    </row>
    <row r="791" spans="1:20" s="54" customFormat="1" ht="11.25">
      <c r="A791" s="53"/>
      <c r="B791" s="53"/>
      <c r="C791" s="53"/>
      <c r="D791" s="78"/>
      <c r="E791" s="78"/>
      <c r="F791" s="52"/>
      <c r="G791" s="52"/>
      <c r="H791" s="52"/>
      <c r="I791" s="8"/>
      <c r="J791" s="8"/>
      <c r="K791" s="52"/>
      <c r="L791" s="52"/>
      <c r="M791" s="52"/>
      <c r="N791" s="52"/>
      <c r="O791" s="52"/>
      <c r="P791" s="52"/>
      <c r="Q791" s="52"/>
      <c r="R791" s="52"/>
      <c r="S791" s="52"/>
      <c r="T791" s="52"/>
    </row>
    <row r="792" spans="1:20" s="54" customFormat="1" ht="11.25">
      <c r="A792" s="53"/>
      <c r="B792" s="53"/>
      <c r="C792" s="53"/>
      <c r="D792" s="78"/>
      <c r="E792" s="78"/>
      <c r="F792" s="52"/>
      <c r="G792" s="52"/>
      <c r="H792" s="52"/>
      <c r="I792" s="8"/>
      <c r="J792" s="8"/>
      <c r="K792" s="52"/>
      <c r="L792" s="52"/>
      <c r="M792" s="52"/>
      <c r="N792" s="52"/>
      <c r="O792" s="52"/>
      <c r="P792" s="52"/>
      <c r="Q792" s="52"/>
      <c r="R792" s="52"/>
      <c r="S792" s="52"/>
      <c r="T792" s="52"/>
    </row>
    <row r="793" spans="1:20" s="54" customFormat="1" ht="11.25">
      <c r="A793" s="53"/>
      <c r="B793" s="53"/>
      <c r="C793" s="53"/>
      <c r="D793" s="78"/>
      <c r="E793" s="78"/>
      <c r="F793" s="52"/>
      <c r="G793" s="52"/>
      <c r="H793" s="52"/>
      <c r="I793" s="8"/>
      <c r="J793" s="8"/>
      <c r="K793" s="52"/>
      <c r="L793" s="52"/>
      <c r="M793" s="52"/>
      <c r="N793" s="52"/>
      <c r="O793" s="52"/>
      <c r="P793" s="52"/>
      <c r="Q793" s="52"/>
      <c r="R793" s="52"/>
      <c r="S793" s="52"/>
      <c r="T793" s="52"/>
    </row>
    <row r="794" spans="1:20" s="54" customFormat="1" ht="11.25">
      <c r="A794" s="53"/>
      <c r="B794" s="53"/>
      <c r="C794" s="53"/>
      <c r="D794" s="78"/>
      <c r="E794" s="78"/>
      <c r="F794" s="52"/>
      <c r="G794" s="52"/>
      <c r="H794" s="52"/>
      <c r="I794" s="8"/>
      <c r="J794" s="8"/>
      <c r="K794" s="52"/>
      <c r="L794" s="52"/>
      <c r="M794" s="52"/>
      <c r="N794" s="52"/>
      <c r="O794" s="52"/>
      <c r="P794" s="52"/>
      <c r="Q794" s="52"/>
      <c r="R794" s="52"/>
      <c r="S794" s="52"/>
      <c r="T794" s="52"/>
    </row>
    <row r="795" spans="1:20" s="54" customFormat="1" ht="11.25">
      <c r="A795" s="53"/>
      <c r="B795" s="53"/>
      <c r="C795" s="53"/>
      <c r="D795" s="78"/>
      <c r="E795" s="78"/>
      <c r="F795" s="52"/>
      <c r="G795" s="52"/>
      <c r="H795" s="52"/>
      <c r="I795" s="8"/>
      <c r="J795" s="8"/>
      <c r="K795" s="52"/>
      <c r="L795" s="52"/>
      <c r="M795" s="52"/>
      <c r="N795" s="52"/>
      <c r="O795" s="52"/>
      <c r="P795" s="52"/>
      <c r="Q795" s="52"/>
      <c r="R795" s="52"/>
      <c r="S795" s="52"/>
      <c r="T795" s="52"/>
    </row>
    <row r="796" spans="1:20" s="54" customFormat="1" ht="11.25">
      <c r="A796" s="53"/>
      <c r="B796" s="53"/>
      <c r="C796" s="53"/>
      <c r="D796" s="78"/>
      <c r="E796" s="78"/>
      <c r="F796" s="52"/>
      <c r="G796" s="52"/>
      <c r="H796" s="52"/>
      <c r="I796" s="8"/>
      <c r="J796" s="8"/>
      <c r="K796" s="52"/>
      <c r="L796" s="52"/>
      <c r="M796" s="52"/>
      <c r="N796" s="52"/>
      <c r="O796" s="52"/>
      <c r="P796" s="52"/>
      <c r="Q796" s="52"/>
      <c r="R796" s="52"/>
      <c r="S796" s="52"/>
      <c r="T796" s="52"/>
    </row>
    <row r="797" spans="1:20" s="54" customFormat="1" ht="11.25">
      <c r="A797" s="53"/>
      <c r="B797" s="53"/>
      <c r="C797" s="53"/>
      <c r="D797" s="78"/>
      <c r="E797" s="78"/>
      <c r="F797" s="52"/>
      <c r="G797" s="52"/>
      <c r="H797" s="52"/>
      <c r="I797" s="8"/>
      <c r="J797" s="8"/>
      <c r="K797" s="52"/>
      <c r="L797" s="52"/>
      <c r="M797" s="52"/>
      <c r="N797" s="52"/>
      <c r="O797" s="52"/>
      <c r="P797" s="52"/>
      <c r="Q797" s="52"/>
      <c r="R797" s="52"/>
      <c r="S797" s="52"/>
      <c r="T797" s="52"/>
    </row>
    <row r="798" spans="1:20" s="54" customFormat="1" ht="11.25">
      <c r="A798" s="53"/>
      <c r="B798" s="53"/>
      <c r="C798" s="53"/>
      <c r="D798" s="78"/>
      <c r="E798" s="78"/>
      <c r="F798" s="52"/>
      <c r="G798" s="52"/>
      <c r="H798" s="52"/>
      <c r="I798" s="8"/>
      <c r="J798" s="8"/>
      <c r="K798" s="52"/>
      <c r="L798" s="52"/>
      <c r="M798" s="52"/>
      <c r="N798" s="52"/>
      <c r="O798" s="52"/>
      <c r="P798" s="52"/>
      <c r="Q798" s="52"/>
      <c r="R798" s="52"/>
      <c r="S798" s="52"/>
      <c r="T798" s="52"/>
    </row>
    <row r="799" spans="1:20" s="54" customFormat="1" ht="11.25">
      <c r="A799" s="53"/>
      <c r="B799" s="53"/>
      <c r="C799" s="53"/>
      <c r="D799" s="78"/>
      <c r="E799" s="78"/>
      <c r="F799" s="52"/>
      <c r="G799" s="52"/>
      <c r="H799" s="52"/>
      <c r="I799" s="8"/>
      <c r="J799" s="8"/>
      <c r="K799" s="52"/>
      <c r="L799" s="52"/>
      <c r="M799" s="52"/>
      <c r="N799" s="52"/>
      <c r="O799" s="52"/>
      <c r="P799" s="52"/>
      <c r="Q799" s="52"/>
      <c r="R799" s="52"/>
      <c r="S799" s="52"/>
      <c r="T799" s="52"/>
    </row>
    <row r="800" spans="1:20" s="54" customFormat="1" ht="11.25">
      <c r="A800" s="53"/>
      <c r="B800" s="53"/>
      <c r="C800" s="53"/>
      <c r="D800" s="78"/>
      <c r="E800" s="78"/>
      <c r="F800" s="52"/>
      <c r="G800" s="52"/>
      <c r="H800" s="52"/>
      <c r="I800" s="8"/>
      <c r="J800" s="8"/>
      <c r="K800" s="52"/>
      <c r="L800" s="52"/>
      <c r="M800" s="52"/>
      <c r="N800" s="52"/>
      <c r="O800" s="52"/>
      <c r="P800" s="52"/>
      <c r="Q800" s="52"/>
      <c r="R800" s="52"/>
      <c r="S800" s="52"/>
      <c r="T800" s="52"/>
    </row>
    <row r="801" spans="1:20" s="54" customFormat="1" ht="11.25">
      <c r="A801" s="53"/>
      <c r="B801" s="53"/>
      <c r="C801" s="53"/>
      <c r="D801" s="78"/>
      <c r="E801" s="78"/>
      <c r="F801" s="52"/>
      <c r="G801" s="52"/>
      <c r="H801" s="52"/>
      <c r="I801" s="8"/>
      <c r="J801" s="8"/>
      <c r="K801" s="52"/>
      <c r="L801" s="52"/>
      <c r="M801" s="52"/>
      <c r="N801" s="52"/>
      <c r="O801" s="52"/>
      <c r="P801" s="52"/>
      <c r="Q801" s="52"/>
      <c r="R801" s="52"/>
      <c r="S801" s="52"/>
      <c r="T801" s="52"/>
    </row>
    <row r="802" spans="1:20" s="54" customFormat="1" ht="11.25">
      <c r="A802" s="53"/>
      <c r="B802" s="53"/>
      <c r="C802" s="53"/>
      <c r="D802" s="78"/>
      <c r="E802" s="78"/>
      <c r="F802" s="52"/>
      <c r="G802" s="52"/>
      <c r="H802" s="52"/>
      <c r="I802" s="8"/>
      <c r="J802" s="8"/>
      <c r="K802" s="52"/>
      <c r="L802" s="52"/>
      <c r="M802" s="52"/>
      <c r="N802" s="52"/>
      <c r="O802" s="52"/>
      <c r="P802" s="52"/>
      <c r="Q802" s="52"/>
      <c r="R802" s="52"/>
      <c r="S802" s="52"/>
      <c r="T802" s="52"/>
    </row>
    <row r="803" spans="1:20" s="54" customFormat="1" ht="11.25">
      <c r="A803" s="53"/>
      <c r="B803" s="53"/>
      <c r="C803" s="53"/>
      <c r="D803" s="78"/>
      <c r="E803" s="78"/>
      <c r="F803" s="52"/>
      <c r="G803" s="52"/>
      <c r="H803" s="52"/>
      <c r="I803" s="8"/>
      <c r="J803" s="8"/>
      <c r="K803" s="52"/>
      <c r="L803" s="52"/>
      <c r="M803" s="52"/>
      <c r="N803" s="52"/>
      <c r="O803" s="52"/>
      <c r="P803" s="52"/>
      <c r="Q803" s="52"/>
      <c r="R803" s="52"/>
      <c r="S803" s="52"/>
      <c r="T803" s="52"/>
    </row>
    <row r="804" spans="1:20" s="54" customFormat="1" ht="11.25">
      <c r="A804" s="53"/>
      <c r="B804" s="53"/>
      <c r="C804" s="53"/>
      <c r="D804" s="78"/>
      <c r="E804" s="78"/>
      <c r="F804" s="52"/>
      <c r="G804" s="52"/>
      <c r="H804" s="52"/>
      <c r="I804" s="8"/>
      <c r="J804" s="8"/>
      <c r="K804" s="52"/>
      <c r="L804" s="52"/>
      <c r="M804" s="52"/>
      <c r="N804" s="52"/>
      <c r="O804" s="52"/>
      <c r="P804" s="52"/>
      <c r="Q804" s="52"/>
      <c r="R804" s="52"/>
      <c r="S804" s="52"/>
      <c r="T804" s="52"/>
    </row>
    <row r="805" spans="1:20" s="54" customFormat="1" ht="11.25">
      <c r="A805" s="53"/>
      <c r="B805" s="53"/>
      <c r="C805" s="53"/>
      <c r="D805" s="78"/>
      <c r="E805" s="78"/>
      <c r="F805" s="52"/>
      <c r="G805" s="52"/>
      <c r="H805" s="52"/>
      <c r="I805" s="8"/>
      <c r="J805" s="8"/>
      <c r="K805" s="52"/>
      <c r="L805" s="52"/>
      <c r="M805" s="52"/>
      <c r="N805" s="52"/>
      <c r="O805" s="52"/>
      <c r="P805" s="52"/>
      <c r="Q805" s="52"/>
      <c r="R805" s="52"/>
      <c r="S805" s="52"/>
      <c r="T805" s="52"/>
    </row>
    <row r="806" spans="1:20" s="54" customFormat="1" ht="11.25">
      <c r="A806" s="53"/>
      <c r="B806" s="53"/>
      <c r="C806" s="53"/>
      <c r="D806" s="78"/>
      <c r="E806" s="78"/>
      <c r="F806" s="52"/>
      <c r="G806" s="52"/>
      <c r="H806" s="52"/>
      <c r="I806" s="8"/>
      <c r="J806" s="8"/>
      <c r="K806" s="52"/>
      <c r="L806" s="52"/>
      <c r="M806" s="52"/>
      <c r="N806" s="52"/>
      <c r="O806" s="52"/>
      <c r="P806" s="52"/>
      <c r="Q806" s="52"/>
      <c r="R806" s="52"/>
      <c r="S806" s="52"/>
      <c r="T806" s="52"/>
    </row>
    <row r="807" spans="1:20" s="54" customFormat="1" ht="11.25">
      <c r="A807" s="53"/>
      <c r="B807" s="53"/>
      <c r="C807" s="53"/>
      <c r="D807" s="78"/>
      <c r="E807" s="78"/>
      <c r="F807" s="52"/>
      <c r="G807" s="52"/>
      <c r="H807" s="52"/>
      <c r="I807" s="8"/>
      <c r="J807" s="8"/>
      <c r="K807" s="52"/>
      <c r="L807" s="52"/>
      <c r="M807" s="52"/>
      <c r="N807" s="52"/>
      <c r="O807" s="52"/>
      <c r="P807" s="52"/>
      <c r="Q807" s="52"/>
      <c r="R807" s="52"/>
      <c r="S807" s="52"/>
      <c r="T807" s="52"/>
    </row>
    <row r="808" spans="1:20" s="54" customFormat="1" ht="11.25">
      <c r="A808" s="53"/>
      <c r="B808" s="53"/>
      <c r="C808" s="53"/>
      <c r="D808" s="78"/>
      <c r="E808" s="78"/>
      <c r="F808" s="52"/>
      <c r="G808" s="52"/>
      <c r="H808" s="52"/>
      <c r="I808" s="8"/>
      <c r="J808" s="8"/>
      <c r="K808" s="52"/>
      <c r="L808" s="52"/>
      <c r="M808" s="52"/>
      <c r="N808" s="52"/>
      <c r="O808" s="52"/>
      <c r="P808" s="52"/>
      <c r="Q808" s="52"/>
      <c r="R808" s="52"/>
      <c r="S808" s="52"/>
      <c r="T808" s="52"/>
    </row>
    <row r="809" spans="1:20" s="54" customFormat="1" ht="11.25">
      <c r="A809" s="53"/>
      <c r="B809" s="53"/>
      <c r="C809" s="53"/>
      <c r="D809" s="78"/>
      <c r="E809" s="78"/>
      <c r="F809" s="52"/>
      <c r="G809" s="52"/>
      <c r="H809" s="52"/>
      <c r="I809" s="8"/>
      <c r="J809" s="8"/>
      <c r="K809" s="52"/>
      <c r="L809" s="52"/>
      <c r="M809" s="52"/>
      <c r="N809" s="52"/>
      <c r="O809" s="52"/>
      <c r="P809" s="52"/>
      <c r="Q809" s="52"/>
      <c r="R809" s="52"/>
      <c r="S809" s="52"/>
      <c r="T809" s="52"/>
    </row>
    <row r="810" spans="1:20" s="54" customFormat="1" ht="11.25">
      <c r="A810" s="53"/>
      <c r="B810" s="53"/>
      <c r="C810" s="53"/>
      <c r="D810" s="78"/>
      <c r="E810" s="78"/>
      <c r="F810" s="52"/>
      <c r="G810" s="52"/>
      <c r="H810" s="52"/>
      <c r="I810" s="8"/>
      <c r="J810" s="8"/>
      <c r="K810" s="52"/>
      <c r="L810" s="52"/>
      <c r="M810" s="52"/>
      <c r="N810" s="52"/>
      <c r="O810" s="52"/>
      <c r="P810" s="52"/>
      <c r="Q810" s="52"/>
      <c r="R810" s="52"/>
      <c r="S810" s="52"/>
      <c r="T810" s="52"/>
    </row>
    <row r="811" spans="1:20" s="54" customFormat="1" ht="11.25">
      <c r="A811" s="53"/>
      <c r="B811" s="53"/>
      <c r="C811" s="53"/>
      <c r="D811" s="78"/>
      <c r="E811" s="78"/>
      <c r="F811" s="52"/>
      <c r="G811" s="52"/>
      <c r="H811" s="52"/>
      <c r="I811" s="8"/>
      <c r="J811" s="8"/>
      <c r="K811" s="52"/>
      <c r="L811" s="52"/>
      <c r="M811" s="52"/>
      <c r="N811" s="52"/>
      <c r="O811" s="52"/>
      <c r="P811" s="52"/>
      <c r="Q811" s="52"/>
      <c r="R811" s="52"/>
      <c r="S811" s="52"/>
      <c r="T811" s="52"/>
    </row>
    <row r="812" spans="1:20" s="54" customFormat="1" ht="11.25">
      <c r="A812" s="53"/>
      <c r="B812" s="53"/>
      <c r="C812" s="53"/>
      <c r="D812" s="78"/>
      <c r="E812" s="78"/>
      <c r="F812" s="52"/>
      <c r="G812" s="52"/>
      <c r="H812" s="52"/>
      <c r="I812" s="8"/>
      <c r="J812" s="8"/>
      <c r="K812" s="52"/>
      <c r="L812" s="52"/>
      <c r="M812" s="52"/>
      <c r="N812" s="52"/>
      <c r="O812" s="52"/>
      <c r="P812" s="52"/>
      <c r="Q812" s="52"/>
      <c r="R812" s="52"/>
      <c r="S812" s="52"/>
      <c r="T812" s="52"/>
    </row>
    <row r="813" spans="1:20" s="54" customFormat="1" ht="11.25">
      <c r="A813" s="53"/>
      <c r="B813" s="53"/>
      <c r="C813" s="53"/>
      <c r="D813" s="78"/>
      <c r="E813" s="78"/>
      <c r="F813" s="52"/>
      <c r="G813" s="52"/>
      <c r="H813" s="52"/>
      <c r="I813" s="8"/>
      <c r="J813" s="8"/>
      <c r="K813" s="52"/>
      <c r="L813" s="52"/>
      <c r="M813" s="52"/>
      <c r="N813" s="52"/>
      <c r="O813" s="52"/>
      <c r="P813" s="52"/>
      <c r="Q813" s="52"/>
      <c r="R813" s="52"/>
      <c r="S813" s="52"/>
      <c r="T813" s="52"/>
    </row>
    <row r="814" spans="1:20" s="54" customFormat="1" ht="11.25">
      <c r="A814" s="53"/>
      <c r="B814" s="53"/>
      <c r="C814" s="53"/>
      <c r="D814" s="78"/>
      <c r="E814" s="78"/>
      <c r="F814" s="52"/>
      <c r="G814" s="52"/>
      <c r="H814" s="52"/>
      <c r="I814" s="8"/>
      <c r="J814" s="8"/>
      <c r="K814" s="52"/>
      <c r="L814" s="52"/>
      <c r="M814" s="52"/>
      <c r="N814" s="52"/>
      <c r="O814" s="52"/>
      <c r="P814" s="52"/>
      <c r="Q814" s="52"/>
      <c r="R814" s="52"/>
      <c r="S814" s="52"/>
      <c r="T814" s="52"/>
    </row>
    <row r="815" spans="1:20" s="54" customFormat="1" ht="11.25">
      <c r="A815" s="53"/>
      <c r="B815" s="53"/>
      <c r="C815" s="53"/>
      <c r="D815" s="78"/>
      <c r="E815" s="78"/>
      <c r="F815" s="52"/>
      <c r="G815" s="52"/>
      <c r="H815" s="52"/>
      <c r="I815" s="8"/>
      <c r="J815" s="8"/>
      <c r="K815" s="52"/>
      <c r="L815" s="52"/>
      <c r="M815" s="52"/>
      <c r="N815" s="52"/>
      <c r="O815" s="52"/>
      <c r="P815" s="52"/>
      <c r="Q815" s="52"/>
      <c r="R815" s="52"/>
      <c r="S815" s="52"/>
      <c r="T815" s="52"/>
    </row>
    <row r="816" spans="1:20" s="54" customFormat="1" ht="11.25">
      <c r="A816" s="53"/>
      <c r="B816" s="53"/>
      <c r="C816" s="53"/>
      <c r="D816" s="78"/>
      <c r="E816" s="78"/>
      <c r="F816" s="52"/>
      <c r="G816" s="52"/>
      <c r="H816" s="52"/>
      <c r="I816" s="8"/>
      <c r="J816" s="8"/>
      <c r="K816" s="52"/>
      <c r="L816" s="52"/>
      <c r="M816" s="52"/>
      <c r="N816" s="52"/>
      <c r="O816" s="52"/>
      <c r="P816" s="52"/>
      <c r="Q816" s="52"/>
      <c r="R816" s="52"/>
      <c r="S816" s="52"/>
      <c r="T816" s="52"/>
    </row>
    <row r="817" spans="1:20" s="54" customFormat="1" ht="11.25">
      <c r="A817" s="53"/>
      <c r="B817" s="53"/>
      <c r="C817" s="53"/>
      <c r="D817" s="78"/>
      <c r="E817" s="78"/>
      <c r="F817" s="52"/>
      <c r="G817" s="52"/>
      <c r="H817" s="52"/>
      <c r="I817" s="8"/>
      <c r="J817" s="8"/>
      <c r="K817" s="52"/>
      <c r="L817" s="52"/>
      <c r="M817" s="52"/>
      <c r="N817" s="52"/>
      <c r="O817" s="52"/>
      <c r="P817" s="52"/>
      <c r="Q817" s="52"/>
      <c r="R817" s="52"/>
      <c r="S817" s="52"/>
      <c r="T817" s="52"/>
    </row>
    <row r="818" spans="1:20" s="54" customFormat="1" ht="11.25">
      <c r="A818" s="53"/>
      <c r="B818" s="53"/>
      <c r="C818" s="53"/>
      <c r="D818" s="78"/>
      <c r="E818" s="78"/>
      <c r="F818" s="52"/>
      <c r="G818" s="52"/>
      <c r="H818" s="52"/>
      <c r="I818" s="8"/>
      <c r="J818" s="8"/>
      <c r="K818" s="52"/>
      <c r="L818" s="52"/>
      <c r="M818" s="52"/>
      <c r="N818" s="52"/>
      <c r="O818" s="52"/>
      <c r="P818" s="52"/>
      <c r="Q818" s="52"/>
      <c r="R818" s="52"/>
      <c r="S818" s="52"/>
      <c r="T818" s="52"/>
    </row>
    <row r="819" spans="1:20" s="54" customFormat="1" ht="11.25">
      <c r="A819" s="52"/>
      <c r="B819" s="52"/>
      <c r="C819" s="52"/>
      <c r="D819" s="79"/>
      <c r="E819" s="79"/>
      <c r="F819" s="52"/>
      <c r="G819" s="52"/>
      <c r="H819" s="52"/>
      <c r="I819" s="8"/>
      <c r="J819" s="8"/>
      <c r="K819" s="52"/>
      <c r="L819" s="52"/>
      <c r="M819" s="52"/>
      <c r="N819" s="52"/>
      <c r="O819" s="52"/>
      <c r="P819" s="52"/>
      <c r="Q819" s="52"/>
      <c r="R819" s="52"/>
      <c r="S819" s="52"/>
      <c r="T819" s="52"/>
    </row>
    <row r="820" spans="1:20" s="54" customFormat="1" ht="11.25">
      <c r="A820" s="52"/>
      <c r="B820" s="52"/>
      <c r="C820" s="52"/>
      <c r="D820" s="79"/>
      <c r="E820" s="79"/>
      <c r="F820" s="52"/>
      <c r="G820" s="52"/>
      <c r="H820" s="52"/>
      <c r="I820" s="8"/>
      <c r="J820" s="8"/>
      <c r="K820" s="52"/>
      <c r="L820" s="52"/>
      <c r="M820" s="52"/>
      <c r="N820" s="52"/>
      <c r="O820" s="52"/>
      <c r="P820" s="52"/>
      <c r="Q820" s="52"/>
      <c r="R820" s="52"/>
      <c r="S820" s="52"/>
      <c r="T820" s="52"/>
    </row>
    <row r="821" spans="1:20" s="54" customFormat="1" ht="11.25">
      <c r="A821" s="52"/>
      <c r="B821" s="52"/>
      <c r="C821" s="52"/>
      <c r="D821" s="79"/>
      <c r="E821" s="79"/>
      <c r="F821" s="52"/>
      <c r="G821" s="52"/>
      <c r="H821" s="52"/>
      <c r="I821" s="8"/>
      <c r="J821" s="8"/>
      <c r="K821" s="52"/>
      <c r="L821" s="52"/>
      <c r="M821" s="52"/>
      <c r="N821" s="52"/>
      <c r="O821" s="52"/>
      <c r="P821" s="52"/>
      <c r="Q821" s="52"/>
      <c r="R821" s="52"/>
      <c r="S821" s="52"/>
      <c r="T821" s="52"/>
    </row>
    <row r="822" spans="1:20" s="54" customFormat="1" ht="11.25">
      <c r="A822" s="52"/>
      <c r="B822" s="52"/>
      <c r="C822" s="52"/>
      <c r="D822" s="79"/>
      <c r="E822" s="79"/>
      <c r="F822" s="52"/>
      <c r="G822" s="52"/>
      <c r="H822" s="52"/>
      <c r="I822" s="8"/>
      <c r="J822" s="8"/>
      <c r="K822" s="52"/>
      <c r="L822" s="52"/>
      <c r="M822" s="52"/>
      <c r="N822" s="52"/>
      <c r="O822" s="52"/>
      <c r="P822" s="52"/>
      <c r="Q822" s="52"/>
      <c r="R822" s="52"/>
      <c r="S822" s="52"/>
      <c r="T822" s="52"/>
    </row>
    <row r="823" spans="1:20" s="54" customFormat="1" ht="11.25">
      <c r="A823" s="52"/>
      <c r="B823" s="52"/>
      <c r="C823" s="52"/>
      <c r="D823" s="79"/>
      <c r="E823" s="79"/>
      <c r="F823" s="52"/>
      <c r="G823" s="52"/>
      <c r="H823" s="52"/>
      <c r="I823" s="8"/>
      <c r="J823" s="8"/>
      <c r="K823" s="52"/>
      <c r="L823" s="52"/>
      <c r="M823" s="52"/>
      <c r="N823" s="52"/>
      <c r="O823" s="52"/>
      <c r="P823" s="52"/>
      <c r="Q823" s="52"/>
      <c r="R823" s="52"/>
      <c r="S823" s="52"/>
      <c r="T823" s="52"/>
    </row>
    <row r="824" spans="1:20" s="54" customFormat="1" ht="11.25">
      <c r="A824" s="52"/>
      <c r="B824" s="52"/>
      <c r="C824" s="52"/>
      <c r="D824" s="79"/>
      <c r="E824" s="79"/>
      <c r="F824" s="52"/>
      <c r="G824" s="52"/>
      <c r="H824" s="52"/>
      <c r="I824" s="8"/>
      <c r="J824" s="8"/>
      <c r="K824" s="52"/>
      <c r="L824" s="52"/>
      <c r="M824" s="52"/>
      <c r="N824" s="52"/>
      <c r="O824" s="52"/>
      <c r="P824" s="52"/>
      <c r="Q824" s="52"/>
      <c r="R824" s="52"/>
      <c r="S824" s="52"/>
      <c r="T824" s="52"/>
    </row>
    <row r="825" spans="1:20" s="54" customFormat="1" ht="11.25">
      <c r="A825" s="52"/>
      <c r="B825" s="52"/>
      <c r="C825" s="52"/>
      <c r="D825" s="79"/>
      <c r="E825" s="79"/>
      <c r="F825" s="52"/>
      <c r="G825" s="52"/>
      <c r="H825" s="52"/>
      <c r="I825" s="8"/>
      <c r="J825" s="8"/>
      <c r="K825" s="52"/>
      <c r="L825" s="52"/>
      <c r="M825" s="52"/>
      <c r="N825" s="52"/>
      <c r="O825" s="52"/>
      <c r="P825" s="52"/>
      <c r="Q825" s="52"/>
      <c r="R825" s="52"/>
      <c r="S825" s="52"/>
      <c r="T825" s="52"/>
    </row>
    <row r="826" spans="1:20" s="54" customFormat="1" ht="11.25">
      <c r="A826" s="52"/>
      <c r="B826" s="52"/>
      <c r="C826" s="52"/>
      <c r="D826" s="79"/>
      <c r="E826" s="79"/>
      <c r="F826" s="52"/>
      <c r="G826" s="52"/>
      <c r="H826" s="52"/>
      <c r="I826" s="8"/>
      <c r="J826" s="8"/>
      <c r="K826" s="52"/>
      <c r="L826" s="52"/>
      <c r="M826" s="52"/>
      <c r="N826" s="52"/>
      <c r="O826" s="52"/>
      <c r="P826" s="52"/>
      <c r="Q826" s="52"/>
      <c r="R826" s="52"/>
      <c r="S826" s="52"/>
      <c r="T826" s="52"/>
    </row>
    <row r="827" spans="1:20" s="54" customFormat="1" ht="11.25">
      <c r="A827" s="52"/>
      <c r="B827" s="52"/>
      <c r="C827" s="52"/>
      <c r="D827" s="79"/>
      <c r="E827" s="79"/>
      <c r="F827" s="52"/>
      <c r="G827" s="52"/>
      <c r="H827" s="52"/>
      <c r="I827" s="8"/>
      <c r="J827" s="8"/>
      <c r="K827" s="52"/>
      <c r="L827" s="52"/>
      <c r="M827" s="52"/>
      <c r="N827" s="52"/>
      <c r="O827" s="52"/>
      <c r="P827" s="52"/>
      <c r="Q827" s="52"/>
      <c r="R827" s="52"/>
      <c r="S827" s="52"/>
      <c r="T827" s="52"/>
    </row>
    <row r="828" spans="1:20" s="54" customFormat="1" ht="11.25">
      <c r="A828" s="52"/>
      <c r="B828" s="52"/>
      <c r="C828" s="52"/>
      <c r="D828" s="79"/>
      <c r="E828" s="79"/>
      <c r="F828" s="52"/>
      <c r="G828" s="52"/>
      <c r="H828" s="52"/>
      <c r="I828" s="8"/>
      <c r="J828" s="8"/>
      <c r="K828" s="52"/>
      <c r="L828" s="52"/>
      <c r="M828" s="52"/>
      <c r="N828" s="52"/>
      <c r="O828" s="52"/>
      <c r="P828" s="52"/>
      <c r="Q828" s="52"/>
      <c r="R828" s="52"/>
      <c r="S828" s="52"/>
      <c r="T828" s="52"/>
    </row>
    <row r="829" spans="1:20" s="54" customFormat="1" ht="11.25">
      <c r="A829" s="52"/>
      <c r="B829" s="52"/>
      <c r="C829" s="52"/>
      <c r="D829" s="79"/>
      <c r="E829" s="79"/>
      <c r="F829" s="52"/>
      <c r="G829" s="52"/>
      <c r="H829" s="52"/>
      <c r="I829" s="8"/>
      <c r="J829" s="8"/>
      <c r="K829" s="52"/>
      <c r="L829" s="52"/>
      <c r="M829" s="52"/>
      <c r="N829" s="52"/>
      <c r="O829" s="52"/>
      <c r="P829" s="52"/>
      <c r="Q829" s="52"/>
      <c r="R829" s="52"/>
      <c r="S829" s="52"/>
      <c r="T829" s="52"/>
    </row>
    <row r="830" spans="1:20" s="54" customFormat="1" ht="11.25">
      <c r="A830" s="52"/>
      <c r="B830" s="52"/>
      <c r="C830" s="52"/>
      <c r="D830" s="79"/>
      <c r="E830" s="79"/>
      <c r="F830" s="52"/>
      <c r="G830" s="52"/>
      <c r="H830" s="52"/>
      <c r="I830" s="8"/>
      <c r="J830" s="8"/>
      <c r="K830" s="52"/>
      <c r="L830" s="52"/>
      <c r="M830" s="52"/>
      <c r="N830" s="52"/>
      <c r="O830" s="52"/>
      <c r="P830" s="52"/>
      <c r="Q830" s="52"/>
      <c r="R830" s="52"/>
      <c r="S830" s="52"/>
      <c r="T830" s="52"/>
    </row>
    <row r="831" spans="1:20" s="54" customFormat="1" ht="11.25">
      <c r="A831" s="52"/>
      <c r="B831" s="52"/>
      <c r="C831" s="52"/>
      <c r="D831" s="79"/>
      <c r="E831" s="79"/>
      <c r="F831" s="52"/>
      <c r="G831" s="52"/>
      <c r="H831" s="52"/>
      <c r="I831" s="8"/>
      <c r="J831" s="8"/>
      <c r="K831" s="52"/>
      <c r="L831" s="52"/>
      <c r="M831" s="52"/>
      <c r="N831" s="52"/>
      <c r="O831" s="52"/>
      <c r="P831" s="52"/>
      <c r="Q831" s="52"/>
      <c r="R831" s="52"/>
      <c r="S831" s="52"/>
      <c r="T831" s="52"/>
    </row>
    <row r="832" spans="1:20" s="54" customFormat="1" ht="11.25">
      <c r="A832" s="52"/>
      <c r="B832" s="52"/>
      <c r="C832" s="52"/>
      <c r="D832" s="79"/>
      <c r="E832" s="79"/>
      <c r="F832" s="52"/>
      <c r="G832" s="52"/>
      <c r="H832" s="52"/>
      <c r="I832" s="8"/>
      <c r="J832" s="8"/>
      <c r="K832" s="52"/>
      <c r="L832" s="52"/>
      <c r="M832" s="52"/>
      <c r="N832" s="52"/>
      <c r="O832" s="52"/>
      <c r="P832" s="52"/>
      <c r="Q832" s="52"/>
      <c r="R832" s="52"/>
      <c r="S832" s="52"/>
      <c r="T832" s="52"/>
    </row>
    <row r="833" spans="1:20" s="54" customFormat="1" ht="11.25">
      <c r="A833" s="52"/>
      <c r="B833" s="52"/>
      <c r="C833" s="52"/>
      <c r="D833" s="79"/>
      <c r="E833" s="79"/>
      <c r="F833" s="52"/>
      <c r="G833" s="52"/>
      <c r="H833" s="52"/>
      <c r="I833" s="8"/>
      <c r="J833" s="8"/>
      <c r="K833" s="52"/>
      <c r="L833" s="52"/>
      <c r="M833" s="52"/>
      <c r="N833" s="52"/>
      <c r="O833" s="52"/>
      <c r="P833" s="52"/>
      <c r="Q833" s="52"/>
      <c r="R833" s="52"/>
      <c r="S833" s="52"/>
      <c r="T833" s="52"/>
    </row>
    <row r="834" spans="1:20" s="54" customFormat="1" ht="11.25">
      <c r="A834" s="52"/>
      <c r="B834" s="52"/>
      <c r="C834" s="52"/>
      <c r="D834" s="79"/>
      <c r="E834" s="79"/>
      <c r="F834" s="52"/>
      <c r="G834" s="52"/>
      <c r="H834" s="52"/>
      <c r="I834" s="8"/>
      <c r="J834" s="8"/>
      <c r="K834" s="52"/>
      <c r="L834" s="52"/>
      <c r="M834" s="52"/>
      <c r="N834" s="52"/>
      <c r="O834" s="52"/>
      <c r="P834" s="52"/>
      <c r="Q834" s="52"/>
      <c r="R834" s="52"/>
      <c r="S834" s="52"/>
      <c r="T834" s="52"/>
    </row>
    <row r="835" spans="1:20" s="54" customFormat="1" ht="11.25">
      <c r="A835" s="52"/>
      <c r="B835" s="52"/>
      <c r="C835" s="52"/>
      <c r="D835" s="79"/>
      <c r="E835" s="79"/>
      <c r="F835" s="52"/>
      <c r="G835" s="52"/>
      <c r="H835" s="52"/>
      <c r="I835" s="8"/>
      <c r="J835" s="8"/>
      <c r="K835" s="52"/>
      <c r="L835" s="52"/>
      <c r="M835" s="52"/>
      <c r="N835" s="52"/>
      <c r="O835" s="52"/>
      <c r="P835" s="52"/>
      <c r="Q835" s="52"/>
      <c r="R835" s="52"/>
      <c r="S835" s="52"/>
      <c r="T835" s="52"/>
    </row>
    <row r="836" spans="1:20" s="54" customFormat="1" ht="11.25">
      <c r="A836" s="52"/>
      <c r="B836" s="52"/>
      <c r="C836" s="52"/>
      <c r="D836" s="79"/>
      <c r="E836" s="79"/>
      <c r="F836" s="52"/>
      <c r="G836" s="52"/>
      <c r="H836" s="52"/>
      <c r="I836" s="8"/>
      <c r="J836" s="8"/>
      <c r="K836" s="52"/>
      <c r="L836" s="52"/>
      <c r="M836" s="52"/>
      <c r="N836" s="52"/>
      <c r="O836" s="52"/>
      <c r="P836" s="52"/>
      <c r="Q836" s="52"/>
      <c r="R836" s="52"/>
      <c r="S836" s="52"/>
      <c r="T836" s="52"/>
    </row>
    <row r="837" spans="1:20" s="54" customFormat="1" ht="11.25">
      <c r="A837" s="52"/>
      <c r="B837" s="52"/>
      <c r="C837" s="52"/>
      <c r="D837" s="79"/>
      <c r="E837" s="79"/>
      <c r="F837" s="52"/>
      <c r="G837" s="52"/>
      <c r="H837" s="52"/>
      <c r="I837" s="8"/>
      <c r="J837" s="8"/>
      <c r="K837" s="52"/>
      <c r="L837" s="52"/>
      <c r="M837" s="52"/>
      <c r="N837" s="52"/>
      <c r="O837" s="52"/>
      <c r="P837" s="52"/>
      <c r="Q837" s="52"/>
      <c r="R837" s="52"/>
      <c r="S837" s="52"/>
      <c r="T837" s="52"/>
    </row>
    <row r="838" spans="1:20" s="54" customFormat="1" ht="11.25">
      <c r="A838" s="52"/>
      <c r="B838" s="52"/>
      <c r="C838" s="52"/>
      <c r="D838" s="79"/>
      <c r="E838" s="79"/>
      <c r="F838" s="52"/>
      <c r="G838" s="52"/>
      <c r="H838" s="52"/>
      <c r="I838" s="8"/>
      <c r="J838" s="8"/>
      <c r="K838" s="52"/>
      <c r="L838" s="52"/>
      <c r="M838" s="52"/>
      <c r="N838" s="52"/>
      <c r="O838" s="52"/>
      <c r="P838" s="52"/>
      <c r="Q838" s="52"/>
      <c r="R838" s="52"/>
      <c r="S838" s="52"/>
      <c r="T838" s="52"/>
    </row>
    <row r="839" spans="1:20" s="54" customFormat="1" ht="11.25">
      <c r="A839" s="52"/>
      <c r="B839" s="52"/>
      <c r="C839" s="52"/>
      <c r="D839" s="79"/>
      <c r="E839" s="79"/>
      <c r="F839" s="52"/>
      <c r="G839" s="52"/>
      <c r="H839" s="52"/>
      <c r="I839" s="8"/>
      <c r="J839" s="8"/>
      <c r="K839" s="52"/>
      <c r="L839" s="52"/>
      <c r="M839" s="52"/>
      <c r="N839" s="52"/>
      <c r="O839" s="52"/>
      <c r="P839" s="52"/>
      <c r="Q839" s="52"/>
      <c r="R839" s="52"/>
      <c r="S839" s="52"/>
      <c r="T839" s="52"/>
    </row>
    <row r="840" spans="1:20" s="54" customFormat="1" ht="11.25">
      <c r="A840" s="52"/>
      <c r="B840" s="52"/>
      <c r="C840" s="52"/>
      <c r="D840" s="79"/>
      <c r="E840" s="79"/>
      <c r="F840" s="52"/>
      <c r="G840" s="52"/>
      <c r="H840" s="52"/>
      <c r="I840" s="8"/>
      <c r="J840" s="8"/>
      <c r="K840" s="52"/>
      <c r="L840" s="52"/>
      <c r="M840" s="52"/>
      <c r="N840" s="52"/>
      <c r="O840" s="52"/>
      <c r="P840" s="52"/>
      <c r="Q840" s="52"/>
      <c r="R840" s="52"/>
      <c r="S840" s="52"/>
      <c r="T840" s="52"/>
    </row>
    <row r="841" spans="1:20" s="54" customFormat="1" ht="11.25">
      <c r="A841" s="52"/>
      <c r="B841" s="52"/>
      <c r="C841" s="52"/>
      <c r="D841" s="79"/>
      <c r="E841" s="79"/>
      <c r="F841" s="52"/>
      <c r="G841" s="52"/>
      <c r="H841" s="52"/>
      <c r="I841" s="8"/>
      <c r="J841" s="8"/>
      <c r="K841" s="52"/>
      <c r="L841" s="52"/>
      <c r="M841" s="52"/>
      <c r="N841" s="52"/>
      <c r="O841" s="52"/>
      <c r="P841" s="52"/>
      <c r="Q841" s="52"/>
      <c r="R841" s="52"/>
      <c r="S841" s="52"/>
      <c r="T841" s="52"/>
    </row>
    <row r="842" spans="1:20" s="54" customFormat="1" ht="11.25">
      <c r="A842" s="52"/>
      <c r="B842" s="52"/>
      <c r="C842" s="52"/>
      <c r="D842" s="79"/>
      <c r="E842" s="79"/>
      <c r="F842" s="52"/>
      <c r="G842" s="52"/>
      <c r="H842" s="52"/>
      <c r="I842" s="8"/>
      <c r="J842" s="8"/>
      <c r="K842" s="52"/>
      <c r="L842" s="52"/>
      <c r="M842" s="52"/>
      <c r="N842" s="52"/>
      <c r="O842" s="52"/>
      <c r="P842" s="52"/>
      <c r="Q842" s="52"/>
      <c r="R842" s="52"/>
      <c r="S842" s="52"/>
      <c r="T842" s="52"/>
    </row>
    <row r="843" spans="1:20" s="54" customFormat="1" ht="11.25">
      <c r="A843" s="52"/>
      <c r="B843" s="52"/>
      <c r="C843" s="52"/>
      <c r="D843" s="79"/>
      <c r="E843" s="79"/>
      <c r="F843" s="52"/>
      <c r="G843" s="52"/>
      <c r="H843" s="52"/>
      <c r="I843" s="8"/>
      <c r="J843" s="8"/>
      <c r="K843" s="52"/>
      <c r="L843" s="52"/>
      <c r="M843" s="52"/>
      <c r="N843" s="52"/>
      <c r="O843" s="52"/>
      <c r="P843" s="52"/>
      <c r="Q843" s="52"/>
      <c r="R843" s="52"/>
      <c r="S843" s="52"/>
      <c r="T843" s="52"/>
    </row>
    <row r="844" spans="1:20" s="54" customFormat="1" ht="11.25">
      <c r="A844" s="52"/>
      <c r="B844" s="52"/>
      <c r="C844" s="52"/>
      <c r="D844" s="79"/>
      <c r="E844" s="79"/>
      <c r="F844" s="52"/>
      <c r="G844" s="52"/>
      <c r="H844" s="52"/>
      <c r="I844" s="8"/>
      <c r="J844" s="8"/>
      <c r="K844" s="52"/>
      <c r="L844" s="52"/>
      <c r="M844" s="52"/>
      <c r="N844" s="52"/>
      <c r="O844" s="52"/>
      <c r="P844" s="52"/>
      <c r="Q844" s="52"/>
      <c r="R844" s="52"/>
      <c r="S844" s="52"/>
      <c r="T844" s="52"/>
    </row>
    <row r="845" spans="1:20" s="54" customFormat="1" ht="11.25">
      <c r="A845" s="52"/>
      <c r="B845" s="52"/>
      <c r="C845" s="52"/>
      <c r="D845" s="79"/>
      <c r="E845" s="79"/>
      <c r="F845" s="52"/>
      <c r="G845" s="52"/>
      <c r="H845" s="52"/>
      <c r="I845" s="8"/>
      <c r="J845" s="8"/>
      <c r="K845" s="52"/>
      <c r="L845" s="52"/>
      <c r="M845" s="52"/>
      <c r="N845" s="52"/>
      <c r="O845" s="52"/>
      <c r="P845" s="52"/>
      <c r="Q845" s="52"/>
      <c r="R845" s="52"/>
      <c r="S845" s="52"/>
      <c r="T845" s="52"/>
    </row>
    <row r="846" spans="1:20" s="54" customFormat="1" ht="11.25">
      <c r="A846" s="52"/>
      <c r="B846" s="52"/>
      <c r="C846" s="52"/>
      <c r="D846" s="79"/>
      <c r="E846" s="79"/>
      <c r="F846" s="52"/>
      <c r="G846" s="52"/>
      <c r="H846" s="52"/>
      <c r="I846" s="8"/>
      <c r="J846" s="8"/>
      <c r="K846" s="52"/>
      <c r="L846" s="52"/>
      <c r="M846" s="52"/>
      <c r="N846" s="52"/>
      <c r="O846" s="52"/>
      <c r="P846" s="52"/>
      <c r="Q846" s="52"/>
      <c r="R846" s="52"/>
      <c r="S846" s="52"/>
      <c r="T846" s="52"/>
    </row>
    <row r="847" spans="1:20" s="54" customFormat="1" ht="11.25">
      <c r="A847" s="52"/>
      <c r="B847" s="52"/>
      <c r="C847" s="52"/>
      <c r="D847" s="79"/>
      <c r="E847" s="79"/>
      <c r="F847" s="52"/>
      <c r="G847" s="52"/>
      <c r="H847" s="52"/>
      <c r="I847" s="8"/>
      <c r="J847" s="8"/>
      <c r="K847" s="52"/>
      <c r="L847" s="52"/>
      <c r="M847" s="52"/>
      <c r="N847" s="52"/>
      <c r="O847" s="52"/>
      <c r="P847" s="52"/>
      <c r="Q847" s="52"/>
      <c r="R847" s="52"/>
      <c r="S847" s="52"/>
      <c r="T847" s="52"/>
    </row>
    <row r="848" spans="1:20" s="54" customFormat="1" ht="11.25">
      <c r="A848" s="52"/>
      <c r="B848" s="52"/>
      <c r="C848" s="52"/>
      <c r="D848" s="79"/>
      <c r="E848" s="79"/>
      <c r="F848" s="52"/>
      <c r="G848" s="52"/>
      <c r="H848" s="52"/>
      <c r="I848" s="8"/>
      <c r="J848" s="8"/>
      <c r="K848" s="52"/>
      <c r="L848" s="52"/>
      <c r="M848" s="52"/>
      <c r="N848" s="52"/>
      <c r="O848" s="52"/>
      <c r="P848" s="52"/>
      <c r="Q848" s="52"/>
      <c r="R848" s="52"/>
      <c r="S848" s="52"/>
      <c r="T848" s="52"/>
    </row>
    <row r="849" spans="1:20" s="54" customFormat="1" ht="11.25">
      <c r="A849" s="52"/>
      <c r="B849" s="52"/>
      <c r="C849" s="52"/>
      <c r="D849" s="79"/>
      <c r="E849" s="79"/>
      <c r="F849" s="52"/>
      <c r="G849" s="52"/>
      <c r="H849" s="52"/>
      <c r="I849" s="8"/>
      <c r="J849" s="8"/>
      <c r="K849" s="52"/>
      <c r="L849" s="52"/>
      <c r="M849" s="52"/>
      <c r="N849" s="52"/>
      <c r="O849" s="52"/>
      <c r="P849" s="52"/>
      <c r="Q849" s="52"/>
      <c r="R849" s="52"/>
      <c r="S849" s="52"/>
      <c r="T849" s="52"/>
    </row>
    <row r="850" spans="1:20" s="54" customFormat="1" ht="11.25">
      <c r="A850" s="52"/>
      <c r="B850" s="52"/>
      <c r="C850" s="52"/>
      <c r="D850" s="79"/>
      <c r="E850" s="79"/>
      <c r="F850" s="52"/>
      <c r="G850" s="52"/>
      <c r="H850" s="52"/>
      <c r="I850" s="8"/>
      <c r="J850" s="8"/>
      <c r="K850" s="52"/>
      <c r="L850" s="52"/>
      <c r="M850" s="52"/>
      <c r="N850" s="52"/>
      <c r="O850" s="52"/>
      <c r="P850" s="52"/>
      <c r="Q850" s="52"/>
      <c r="R850" s="52"/>
      <c r="S850" s="52"/>
      <c r="T850" s="52"/>
    </row>
    <row r="851" spans="1:20" s="54" customFormat="1" ht="11.25">
      <c r="A851" s="52"/>
      <c r="B851" s="52"/>
      <c r="C851" s="52"/>
      <c r="D851" s="79"/>
      <c r="E851" s="79"/>
      <c r="F851" s="52"/>
      <c r="G851" s="52"/>
      <c r="H851" s="52"/>
      <c r="I851" s="8"/>
      <c r="J851" s="8"/>
      <c r="K851" s="52"/>
      <c r="L851" s="52"/>
      <c r="M851" s="52"/>
      <c r="N851" s="52"/>
      <c r="O851" s="52"/>
      <c r="P851" s="52"/>
      <c r="Q851" s="52"/>
      <c r="R851" s="52"/>
      <c r="S851" s="52"/>
      <c r="T851" s="52"/>
    </row>
    <row r="852" spans="1:20" s="54" customFormat="1" ht="11.25">
      <c r="A852" s="52"/>
      <c r="B852" s="52"/>
      <c r="C852" s="52"/>
      <c r="D852" s="79"/>
      <c r="E852" s="79"/>
      <c r="F852" s="52"/>
      <c r="G852" s="52"/>
      <c r="H852" s="52"/>
      <c r="I852" s="8"/>
      <c r="J852" s="8"/>
      <c r="K852" s="52"/>
      <c r="L852" s="52"/>
      <c r="M852" s="52"/>
      <c r="N852" s="52"/>
      <c r="O852" s="52"/>
      <c r="P852" s="52"/>
      <c r="Q852" s="52"/>
      <c r="R852" s="52"/>
      <c r="S852" s="52"/>
      <c r="T852" s="52"/>
    </row>
    <row r="853" spans="1:20" s="54" customFormat="1" ht="11.25">
      <c r="A853" s="52"/>
      <c r="B853" s="52"/>
      <c r="C853" s="52"/>
      <c r="D853" s="79"/>
      <c r="E853" s="79"/>
      <c r="F853" s="52"/>
      <c r="G853" s="52"/>
      <c r="H853" s="52"/>
      <c r="I853" s="8"/>
      <c r="J853" s="8"/>
      <c r="K853" s="52"/>
      <c r="L853" s="52"/>
      <c r="M853" s="52"/>
      <c r="N853" s="52"/>
      <c r="O853" s="52"/>
      <c r="P853" s="52"/>
      <c r="Q853" s="52"/>
      <c r="R853" s="52"/>
      <c r="S853" s="52"/>
      <c r="T853" s="52"/>
    </row>
    <row r="854" spans="1:20" s="54" customFormat="1" ht="11.25">
      <c r="A854" s="52"/>
      <c r="B854" s="52"/>
      <c r="C854" s="52"/>
      <c r="D854" s="79"/>
      <c r="E854" s="79"/>
      <c r="F854" s="52"/>
      <c r="G854" s="52"/>
      <c r="H854" s="52"/>
      <c r="I854" s="8"/>
      <c r="J854" s="8"/>
      <c r="K854" s="52"/>
      <c r="L854" s="52"/>
      <c r="M854" s="52"/>
      <c r="N854" s="52"/>
      <c r="O854" s="52"/>
      <c r="P854" s="52"/>
      <c r="Q854" s="52"/>
      <c r="R854" s="52"/>
      <c r="S854" s="52"/>
      <c r="T854" s="52"/>
    </row>
    <row r="855" spans="1:20" s="54" customFormat="1" ht="11.25">
      <c r="A855" s="52"/>
      <c r="B855" s="52"/>
      <c r="C855" s="52"/>
      <c r="D855" s="79"/>
      <c r="E855" s="79"/>
      <c r="F855" s="52"/>
      <c r="G855" s="52"/>
      <c r="H855" s="52"/>
      <c r="I855" s="8"/>
      <c r="J855" s="8"/>
      <c r="K855" s="52"/>
      <c r="L855" s="52"/>
      <c r="M855" s="52"/>
      <c r="N855" s="52"/>
      <c r="O855" s="52"/>
      <c r="P855" s="52"/>
      <c r="Q855" s="52"/>
      <c r="R855" s="52"/>
      <c r="S855" s="52"/>
      <c r="T855" s="52"/>
    </row>
    <row r="856" spans="1:20" s="54" customFormat="1" ht="11.25">
      <c r="A856" s="52"/>
      <c r="B856" s="52"/>
      <c r="C856" s="52"/>
      <c r="D856" s="79"/>
      <c r="E856" s="79"/>
      <c r="F856" s="52"/>
      <c r="G856" s="52"/>
      <c r="H856" s="52"/>
      <c r="I856" s="8"/>
      <c r="J856" s="8"/>
      <c r="K856" s="52"/>
      <c r="L856" s="52"/>
      <c r="M856" s="52"/>
      <c r="N856" s="52"/>
      <c r="O856" s="52"/>
      <c r="P856" s="52"/>
      <c r="Q856" s="52"/>
      <c r="R856" s="52"/>
      <c r="S856" s="52"/>
      <c r="T856" s="52"/>
    </row>
    <row r="857" spans="1:20" s="54" customFormat="1" ht="11.25">
      <c r="A857" s="52"/>
      <c r="B857" s="52"/>
      <c r="C857" s="52"/>
      <c r="D857" s="79"/>
      <c r="E857" s="79"/>
      <c r="F857" s="52"/>
      <c r="G857" s="52"/>
      <c r="H857" s="52"/>
      <c r="I857" s="8"/>
      <c r="J857" s="8"/>
      <c r="K857" s="52"/>
      <c r="L857" s="52"/>
      <c r="M857" s="52"/>
      <c r="N857" s="52"/>
      <c r="O857" s="52"/>
      <c r="P857" s="52"/>
      <c r="Q857" s="52"/>
      <c r="R857" s="52"/>
      <c r="S857" s="52"/>
      <c r="T857" s="52"/>
    </row>
    <row r="858" spans="1:20" s="54" customFormat="1" ht="11.25">
      <c r="A858" s="52"/>
      <c r="B858" s="52"/>
      <c r="C858" s="52"/>
      <c r="D858" s="79"/>
      <c r="E858" s="79"/>
      <c r="F858" s="52"/>
      <c r="G858" s="52"/>
      <c r="H858" s="52"/>
      <c r="I858" s="8"/>
      <c r="J858" s="8"/>
      <c r="K858" s="52"/>
      <c r="L858" s="52"/>
      <c r="M858" s="52"/>
      <c r="N858" s="52"/>
      <c r="O858" s="52"/>
      <c r="P858" s="52"/>
      <c r="Q858" s="52"/>
      <c r="R858" s="52"/>
      <c r="S858" s="52"/>
      <c r="T858" s="52"/>
    </row>
    <row r="859" spans="1:20" s="54" customFormat="1" ht="11.25">
      <c r="A859" s="52"/>
      <c r="B859" s="52"/>
      <c r="C859" s="52"/>
      <c r="D859" s="79"/>
      <c r="E859" s="79"/>
      <c r="F859" s="52"/>
      <c r="G859" s="52"/>
      <c r="H859" s="52"/>
      <c r="I859" s="8"/>
      <c r="J859" s="8"/>
      <c r="K859" s="52"/>
      <c r="L859" s="52"/>
      <c r="M859" s="52"/>
      <c r="N859" s="52"/>
      <c r="O859" s="52"/>
      <c r="P859" s="52"/>
      <c r="Q859" s="52"/>
      <c r="R859" s="52"/>
      <c r="S859" s="52"/>
      <c r="T859" s="52"/>
    </row>
    <row r="860" spans="1:20" s="54" customFormat="1" ht="11.25">
      <c r="A860" s="52"/>
      <c r="B860" s="52"/>
      <c r="C860" s="52"/>
      <c r="D860" s="79"/>
      <c r="E860" s="79"/>
      <c r="F860" s="52"/>
      <c r="G860" s="52"/>
      <c r="H860" s="52"/>
      <c r="I860" s="8"/>
      <c r="J860" s="8"/>
      <c r="K860" s="52"/>
      <c r="L860" s="52"/>
      <c r="M860" s="52"/>
      <c r="N860" s="52"/>
      <c r="O860" s="52"/>
      <c r="P860" s="52"/>
      <c r="Q860" s="52"/>
      <c r="R860" s="52"/>
      <c r="S860" s="52"/>
      <c r="T860" s="52"/>
    </row>
    <row r="861" spans="1:20" s="54" customFormat="1" ht="11.25">
      <c r="A861" s="52"/>
      <c r="B861" s="52"/>
      <c r="C861" s="52"/>
      <c r="D861" s="79"/>
      <c r="E861" s="79"/>
      <c r="F861" s="52"/>
      <c r="G861" s="52"/>
      <c r="H861" s="52"/>
      <c r="I861" s="8"/>
      <c r="J861" s="8"/>
      <c r="K861" s="52"/>
      <c r="L861" s="52"/>
      <c r="M861" s="52"/>
      <c r="N861" s="52"/>
      <c r="O861" s="52"/>
      <c r="P861" s="52"/>
      <c r="Q861" s="52"/>
      <c r="R861" s="52"/>
      <c r="S861" s="52"/>
      <c r="T861" s="52"/>
    </row>
    <row r="862" spans="1:20" s="54" customFormat="1" ht="11.25">
      <c r="A862" s="52"/>
      <c r="B862" s="52"/>
      <c r="C862" s="52"/>
      <c r="D862" s="79"/>
      <c r="E862" s="79"/>
      <c r="F862" s="52"/>
      <c r="G862" s="52"/>
      <c r="H862" s="52"/>
      <c r="I862" s="8"/>
      <c r="J862" s="8"/>
      <c r="K862" s="52"/>
      <c r="L862" s="52"/>
      <c r="M862" s="52"/>
      <c r="N862" s="52"/>
      <c r="O862" s="52"/>
      <c r="P862" s="52"/>
      <c r="Q862" s="52"/>
      <c r="R862" s="52"/>
      <c r="S862" s="52"/>
      <c r="T862" s="52"/>
    </row>
    <row r="863" spans="1:20" s="54" customFormat="1" ht="11.25">
      <c r="A863" s="52"/>
      <c r="B863" s="52"/>
      <c r="C863" s="52"/>
      <c r="D863" s="79"/>
      <c r="E863" s="79"/>
      <c r="F863" s="52"/>
      <c r="G863" s="52"/>
      <c r="H863" s="52"/>
      <c r="I863" s="8"/>
      <c r="J863" s="8"/>
      <c r="K863" s="52"/>
      <c r="L863" s="52"/>
      <c r="M863" s="52"/>
      <c r="N863" s="52"/>
      <c r="O863" s="52"/>
      <c r="P863" s="52"/>
      <c r="Q863" s="52"/>
      <c r="R863" s="52"/>
      <c r="S863" s="52"/>
      <c r="T863" s="52"/>
    </row>
    <row r="864" spans="1:20" s="54" customFormat="1" ht="11.25">
      <c r="A864" s="52"/>
      <c r="B864" s="52"/>
      <c r="C864" s="52"/>
      <c r="D864" s="79"/>
      <c r="E864" s="79"/>
      <c r="F864" s="52"/>
      <c r="G864" s="52"/>
      <c r="H864" s="52"/>
      <c r="I864" s="8"/>
      <c r="J864" s="8"/>
      <c r="K864" s="52"/>
      <c r="L864" s="52"/>
      <c r="M864" s="52"/>
      <c r="N864" s="52"/>
      <c r="O864" s="52"/>
      <c r="P864" s="52"/>
      <c r="Q864" s="52"/>
      <c r="R864" s="52"/>
      <c r="S864" s="52"/>
      <c r="T864" s="52"/>
    </row>
    <row r="865" spans="1:20" s="54" customFormat="1" ht="11.25">
      <c r="A865" s="52"/>
      <c r="B865" s="52"/>
      <c r="C865" s="52"/>
      <c r="D865" s="79"/>
      <c r="E865" s="79"/>
      <c r="F865" s="52"/>
      <c r="G865" s="52"/>
      <c r="H865" s="52"/>
      <c r="I865" s="8"/>
      <c r="J865" s="8"/>
      <c r="K865" s="52"/>
      <c r="L865" s="52"/>
      <c r="M865" s="52"/>
      <c r="N865" s="52"/>
      <c r="O865" s="52"/>
      <c r="P865" s="52"/>
      <c r="Q865" s="52"/>
      <c r="R865" s="52"/>
      <c r="S865" s="52"/>
      <c r="T865" s="52"/>
    </row>
    <row r="866" spans="1:20" s="54" customFormat="1" ht="11.25">
      <c r="A866" s="52"/>
      <c r="B866" s="52"/>
      <c r="C866" s="52"/>
      <c r="D866" s="79"/>
      <c r="E866" s="79"/>
      <c r="F866" s="52"/>
      <c r="G866" s="52"/>
      <c r="H866" s="52"/>
      <c r="I866" s="8"/>
      <c r="J866" s="8"/>
      <c r="K866" s="52"/>
      <c r="L866" s="52"/>
      <c r="M866" s="52"/>
      <c r="N866" s="52"/>
      <c r="O866" s="52"/>
      <c r="P866" s="52"/>
      <c r="Q866" s="52"/>
      <c r="R866" s="52"/>
      <c r="S866" s="52"/>
      <c r="T866" s="52"/>
    </row>
    <row r="867" spans="1:20" s="54" customFormat="1" ht="11.25">
      <c r="A867" s="52"/>
      <c r="B867" s="52"/>
      <c r="C867" s="52"/>
      <c r="D867" s="79"/>
      <c r="E867" s="79"/>
      <c r="F867" s="52"/>
      <c r="G867" s="52"/>
      <c r="H867" s="52"/>
      <c r="I867" s="8"/>
      <c r="J867" s="8"/>
      <c r="K867" s="52"/>
      <c r="L867" s="52"/>
      <c r="M867" s="52"/>
      <c r="N867" s="52"/>
      <c r="O867" s="52"/>
      <c r="P867" s="52"/>
      <c r="Q867" s="52"/>
      <c r="R867" s="52"/>
      <c r="S867" s="52"/>
      <c r="T867" s="52"/>
    </row>
    <row r="868" spans="1:20" s="54" customFormat="1" ht="11.25">
      <c r="A868" s="52"/>
      <c r="B868" s="52"/>
      <c r="C868" s="52"/>
      <c r="D868" s="79"/>
      <c r="E868" s="79"/>
      <c r="F868" s="52"/>
      <c r="G868" s="52"/>
      <c r="H868" s="52"/>
      <c r="I868" s="8"/>
      <c r="J868" s="8"/>
      <c r="K868" s="52"/>
      <c r="L868" s="52"/>
      <c r="M868" s="52"/>
      <c r="N868" s="52"/>
      <c r="O868" s="52"/>
      <c r="P868" s="52"/>
      <c r="Q868" s="52"/>
      <c r="R868" s="52"/>
      <c r="S868" s="52"/>
      <c r="T868" s="52"/>
    </row>
    <row r="869" spans="1:20" s="54" customFormat="1" ht="11.25">
      <c r="A869" s="52"/>
      <c r="B869" s="52"/>
      <c r="C869" s="52"/>
      <c r="D869" s="79"/>
      <c r="E869" s="79"/>
      <c r="F869" s="52"/>
      <c r="G869" s="52"/>
      <c r="H869" s="52"/>
      <c r="I869" s="8"/>
      <c r="J869" s="8"/>
      <c r="K869" s="52"/>
      <c r="L869" s="52"/>
      <c r="M869" s="52"/>
      <c r="N869" s="52"/>
      <c r="O869" s="52"/>
      <c r="P869" s="52"/>
      <c r="Q869" s="52"/>
      <c r="R869" s="52"/>
      <c r="S869" s="52"/>
      <c r="T869" s="52"/>
    </row>
    <row r="870" spans="1:20" s="54" customFormat="1" ht="11.25">
      <c r="A870" s="52"/>
      <c r="B870" s="52"/>
      <c r="C870" s="52"/>
      <c r="D870" s="79"/>
      <c r="E870" s="79"/>
      <c r="F870" s="52"/>
      <c r="G870" s="52"/>
      <c r="H870" s="52"/>
      <c r="I870" s="8"/>
      <c r="J870" s="8"/>
      <c r="K870" s="52"/>
      <c r="L870" s="52"/>
      <c r="M870" s="52"/>
      <c r="N870" s="52"/>
      <c r="O870" s="52"/>
      <c r="P870" s="52"/>
      <c r="Q870" s="52"/>
      <c r="R870" s="52"/>
      <c r="S870" s="52"/>
      <c r="T870" s="52"/>
    </row>
    <row r="871" spans="1:20" s="54" customFormat="1" ht="11.25">
      <c r="A871" s="52"/>
      <c r="B871" s="52"/>
      <c r="C871" s="52"/>
      <c r="D871" s="79"/>
      <c r="E871" s="79"/>
      <c r="F871" s="52"/>
      <c r="G871" s="52"/>
      <c r="H871" s="52"/>
      <c r="I871" s="8"/>
      <c r="J871" s="8"/>
      <c r="K871" s="52"/>
      <c r="L871" s="52"/>
      <c r="M871" s="52"/>
      <c r="N871" s="52"/>
      <c r="O871" s="52"/>
      <c r="P871" s="52"/>
      <c r="Q871" s="52"/>
      <c r="R871" s="52"/>
      <c r="S871" s="52"/>
      <c r="T871" s="52"/>
    </row>
    <row r="872" spans="1:20" s="54" customFormat="1" ht="11.25">
      <c r="A872" s="52"/>
      <c r="B872" s="52"/>
      <c r="C872" s="52"/>
      <c r="D872" s="79"/>
      <c r="E872" s="79"/>
      <c r="F872" s="52"/>
      <c r="G872" s="52"/>
      <c r="H872" s="52"/>
      <c r="I872" s="8"/>
      <c r="J872" s="8"/>
      <c r="K872" s="52"/>
      <c r="L872" s="52"/>
      <c r="M872" s="52"/>
      <c r="N872" s="52"/>
      <c r="O872" s="52"/>
      <c r="P872" s="52"/>
      <c r="Q872" s="52"/>
      <c r="R872" s="52"/>
      <c r="S872" s="52"/>
      <c r="T872" s="52"/>
    </row>
    <row r="873" spans="1:20" s="54" customFormat="1" ht="11.25">
      <c r="A873" s="52"/>
      <c r="B873" s="52"/>
      <c r="C873" s="52"/>
      <c r="D873" s="79"/>
      <c r="E873" s="79"/>
      <c r="F873" s="52"/>
      <c r="G873" s="52"/>
      <c r="H873" s="52"/>
      <c r="I873" s="8"/>
      <c r="J873" s="8"/>
      <c r="K873" s="52"/>
      <c r="L873" s="52"/>
      <c r="M873" s="52"/>
      <c r="N873" s="52"/>
      <c r="O873" s="52"/>
      <c r="P873" s="52"/>
      <c r="Q873" s="52"/>
      <c r="R873" s="52"/>
      <c r="S873" s="52"/>
      <c r="T873" s="52"/>
    </row>
    <row r="874" spans="1:20" s="54" customFormat="1" ht="11.25">
      <c r="A874" s="52"/>
      <c r="B874" s="52"/>
      <c r="C874" s="52"/>
      <c r="D874" s="79"/>
      <c r="E874" s="79"/>
      <c r="F874" s="52"/>
      <c r="G874" s="52"/>
      <c r="H874" s="52"/>
      <c r="I874" s="8"/>
      <c r="J874" s="8"/>
      <c r="K874" s="52"/>
      <c r="L874" s="52"/>
      <c r="M874" s="52"/>
      <c r="N874" s="52"/>
      <c r="O874" s="52"/>
      <c r="P874" s="52"/>
      <c r="Q874" s="52"/>
      <c r="R874" s="52"/>
      <c r="S874" s="52"/>
      <c r="T874" s="52"/>
    </row>
    <row r="875" spans="1:20" s="54" customFormat="1" ht="11.25">
      <c r="A875" s="52"/>
      <c r="B875" s="52"/>
      <c r="C875" s="52"/>
      <c r="D875" s="79"/>
      <c r="E875" s="79"/>
      <c r="F875" s="52"/>
      <c r="G875" s="52"/>
      <c r="H875" s="52"/>
      <c r="I875" s="8"/>
      <c r="J875" s="8"/>
      <c r="K875" s="52"/>
      <c r="L875" s="52"/>
      <c r="M875" s="52"/>
      <c r="N875" s="52"/>
      <c r="O875" s="52"/>
      <c r="P875" s="52"/>
      <c r="Q875" s="52"/>
      <c r="R875" s="52"/>
      <c r="S875" s="52"/>
      <c r="T875" s="52"/>
    </row>
    <row r="876" spans="1:20" s="54" customFormat="1" ht="11.25">
      <c r="A876" s="52"/>
      <c r="B876" s="52"/>
      <c r="C876" s="52"/>
      <c r="D876" s="79"/>
      <c r="E876" s="79"/>
      <c r="F876" s="52"/>
      <c r="G876" s="52"/>
      <c r="H876" s="52"/>
      <c r="I876" s="8"/>
      <c r="J876" s="8"/>
      <c r="K876" s="52"/>
      <c r="L876" s="52"/>
      <c r="M876" s="52"/>
      <c r="N876" s="52"/>
      <c r="O876" s="52"/>
      <c r="P876" s="52"/>
      <c r="Q876" s="52"/>
      <c r="R876" s="52"/>
      <c r="S876" s="52"/>
      <c r="T876" s="52"/>
    </row>
    <row r="877" spans="1:20" s="54" customFormat="1" ht="11.25">
      <c r="A877" s="52"/>
      <c r="B877" s="52"/>
      <c r="C877" s="52"/>
      <c r="D877" s="79"/>
      <c r="E877" s="79"/>
      <c r="F877" s="52"/>
      <c r="G877" s="52"/>
      <c r="H877" s="52"/>
      <c r="I877" s="8"/>
      <c r="J877" s="8"/>
      <c r="K877" s="52"/>
      <c r="L877" s="52"/>
      <c r="M877" s="52"/>
      <c r="N877" s="52"/>
      <c r="O877" s="52"/>
      <c r="P877" s="52"/>
      <c r="Q877" s="52"/>
      <c r="R877" s="52"/>
      <c r="S877" s="52"/>
      <c r="T877" s="52"/>
    </row>
    <row r="878" spans="1:20" s="54" customFormat="1" ht="11.25">
      <c r="A878" s="52"/>
      <c r="B878" s="52"/>
      <c r="C878" s="52"/>
      <c r="D878" s="79"/>
      <c r="E878" s="79"/>
      <c r="F878" s="52"/>
      <c r="G878" s="52"/>
      <c r="H878" s="52"/>
      <c r="I878" s="8"/>
      <c r="J878" s="8"/>
      <c r="K878" s="52"/>
      <c r="L878" s="52"/>
      <c r="M878" s="52"/>
      <c r="N878" s="52"/>
      <c r="O878" s="52"/>
      <c r="P878" s="52"/>
      <c r="Q878" s="52"/>
      <c r="R878" s="52"/>
      <c r="S878" s="52"/>
      <c r="T878" s="52"/>
    </row>
    <row r="879" spans="1:20" s="54" customFormat="1" ht="11.25">
      <c r="A879" s="52"/>
      <c r="B879" s="52"/>
      <c r="C879" s="52"/>
      <c r="D879" s="79"/>
      <c r="E879" s="79"/>
      <c r="F879" s="52"/>
      <c r="G879" s="52"/>
      <c r="H879" s="52"/>
      <c r="I879" s="8"/>
      <c r="J879" s="8"/>
      <c r="K879" s="52"/>
      <c r="L879" s="52"/>
      <c r="M879" s="52"/>
      <c r="N879" s="52"/>
      <c r="O879" s="52"/>
      <c r="P879" s="52"/>
      <c r="Q879" s="52"/>
      <c r="R879" s="52"/>
      <c r="S879" s="52"/>
      <c r="T879" s="52"/>
    </row>
    <row r="880" spans="1:20" s="54" customFormat="1" ht="11.25">
      <c r="A880" s="52"/>
      <c r="B880" s="52"/>
      <c r="C880" s="52"/>
      <c r="D880" s="79"/>
      <c r="E880" s="79"/>
      <c r="F880" s="52"/>
      <c r="G880" s="52"/>
      <c r="H880" s="52"/>
      <c r="I880" s="8"/>
      <c r="J880" s="8"/>
      <c r="K880" s="52"/>
      <c r="L880" s="52"/>
      <c r="M880" s="52"/>
      <c r="N880" s="52"/>
      <c r="O880" s="52"/>
      <c r="P880" s="52"/>
      <c r="Q880" s="52"/>
      <c r="R880" s="52"/>
      <c r="S880" s="52"/>
      <c r="T880" s="52"/>
    </row>
    <row r="881" spans="1:20" s="54" customFormat="1" ht="11.25">
      <c r="A881" s="52"/>
      <c r="B881" s="52"/>
      <c r="C881" s="52"/>
      <c r="D881" s="79"/>
      <c r="E881" s="79"/>
      <c r="F881" s="52"/>
      <c r="G881" s="52"/>
      <c r="H881" s="52"/>
      <c r="I881" s="8"/>
      <c r="J881" s="8"/>
      <c r="K881" s="52"/>
      <c r="L881" s="52"/>
      <c r="M881" s="52"/>
      <c r="N881" s="52"/>
      <c r="O881" s="52"/>
      <c r="P881" s="52"/>
      <c r="Q881" s="52"/>
      <c r="R881" s="52"/>
      <c r="S881" s="52"/>
      <c r="T881" s="52"/>
    </row>
    <row r="882" spans="1:20" s="54" customFormat="1" ht="11.25">
      <c r="A882" s="52"/>
      <c r="B882" s="52"/>
      <c r="C882" s="52"/>
      <c r="D882" s="79"/>
      <c r="E882" s="79"/>
      <c r="F882" s="52"/>
      <c r="G882" s="52"/>
      <c r="H882" s="52"/>
      <c r="I882" s="8"/>
      <c r="J882" s="8"/>
      <c r="K882" s="52"/>
      <c r="L882" s="52"/>
      <c r="M882" s="52"/>
      <c r="N882" s="52"/>
      <c r="O882" s="52"/>
      <c r="P882" s="52"/>
      <c r="Q882" s="52"/>
      <c r="R882" s="52"/>
      <c r="S882" s="52"/>
      <c r="T882" s="52"/>
    </row>
    <row r="883" spans="1:20" s="54" customFormat="1" ht="11.25">
      <c r="A883" s="52"/>
      <c r="B883" s="52"/>
      <c r="C883" s="52"/>
      <c r="D883" s="79"/>
      <c r="E883" s="79"/>
      <c r="F883" s="52"/>
      <c r="G883" s="52"/>
      <c r="H883" s="52"/>
      <c r="I883" s="8"/>
      <c r="J883" s="8"/>
      <c r="K883" s="52"/>
      <c r="L883" s="52"/>
      <c r="M883" s="52"/>
      <c r="N883" s="52"/>
      <c r="O883" s="52"/>
      <c r="P883" s="52"/>
      <c r="Q883" s="52"/>
      <c r="R883" s="52"/>
      <c r="S883" s="52"/>
      <c r="T883" s="52"/>
    </row>
    <row r="884" spans="1:20" s="54" customFormat="1" ht="11.25">
      <c r="A884" s="52"/>
      <c r="B884" s="52"/>
      <c r="C884" s="52"/>
      <c r="D884" s="79"/>
      <c r="E884" s="79"/>
      <c r="F884" s="52"/>
      <c r="G884" s="52"/>
      <c r="H884" s="52"/>
      <c r="I884" s="8"/>
      <c r="J884" s="8"/>
      <c r="K884" s="52"/>
      <c r="L884" s="52"/>
      <c r="M884" s="52"/>
      <c r="N884" s="52"/>
      <c r="O884" s="52"/>
      <c r="P884" s="52"/>
      <c r="Q884" s="52"/>
      <c r="R884" s="52"/>
      <c r="S884" s="52"/>
      <c r="T884" s="52"/>
    </row>
    <row r="885" spans="1:20" s="54" customFormat="1" ht="11.25">
      <c r="A885" s="52"/>
      <c r="B885" s="52"/>
      <c r="C885" s="52"/>
      <c r="D885" s="79"/>
      <c r="E885" s="79"/>
      <c r="F885" s="52"/>
      <c r="G885" s="52"/>
      <c r="H885" s="52"/>
      <c r="I885" s="8"/>
      <c r="J885" s="8"/>
      <c r="K885" s="52"/>
      <c r="L885" s="52"/>
      <c r="M885" s="52"/>
      <c r="N885" s="52"/>
      <c r="O885" s="52"/>
      <c r="P885" s="52"/>
      <c r="Q885" s="52"/>
      <c r="R885" s="52"/>
      <c r="S885" s="52"/>
      <c r="T885" s="52"/>
    </row>
    <row r="886" spans="1:20" s="54" customFormat="1" ht="11.25">
      <c r="A886" s="52"/>
      <c r="B886" s="52"/>
      <c r="C886" s="52"/>
      <c r="D886" s="79"/>
      <c r="E886" s="79"/>
      <c r="F886" s="52"/>
      <c r="G886" s="52"/>
      <c r="H886" s="52"/>
      <c r="I886" s="8"/>
      <c r="J886" s="8"/>
      <c r="K886" s="52"/>
      <c r="L886" s="52"/>
      <c r="M886" s="52"/>
      <c r="N886" s="52"/>
      <c r="O886" s="52"/>
      <c r="P886" s="52"/>
      <c r="Q886" s="52"/>
      <c r="R886" s="52"/>
      <c r="S886" s="52"/>
      <c r="T886" s="52"/>
    </row>
    <row r="887" spans="1:20" s="54" customFormat="1" ht="11.25">
      <c r="A887" s="52"/>
      <c r="B887" s="52"/>
      <c r="C887" s="52"/>
      <c r="D887" s="79"/>
      <c r="E887" s="79"/>
      <c r="F887" s="52"/>
      <c r="G887" s="52"/>
      <c r="H887" s="52"/>
      <c r="I887" s="8"/>
      <c r="J887" s="8"/>
      <c r="K887" s="52"/>
      <c r="L887" s="52"/>
      <c r="M887" s="52"/>
      <c r="N887" s="52"/>
      <c r="O887" s="52"/>
      <c r="P887" s="52"/>
      <c r="Q887" s="52"/>
      <c r="R887" s="52"/>
      <c r="S887" s="52"/>
      <c r="T887" s="52"/>
    </row>
    <row r="888" spans="1:20" s="54" customFormat="1" ht="11.25">
      <c r="A888" s="52"/>
      <c r="B888" s="52"/>
      <c r="C888" s="52"/>
      <c r="D888" s="79"/>
      <c r="E888" s="79"/>
      <c r="F888" s="52"/>
      <c r="G888" s="52"/>
      <c r="H888" s="52"/>
      <c r="I888" s="8"/>
      <c r="J888" s="8"/>
      <c r="K888" s="52"/>
      <c r="L888" s="52"/>
      <c r="M888" s="52"/>
      <c r="N888" s="52"/>
      <c r="O888" s="52"/>
      <c r="P888" s="52"/>
      <c r="Q888" s="52"/>
      <c r="R888" s="52"/>
      <c r="S888" s="52"/>
      <c r="T888" s="52"/>
    </row>
    <row r="889" spans="1:20" s="54" customFormat="1" ht="11.25">
      <c r="A889" s="52"/>
      <c r="B889" s="52"/>
      <c r="C889" s="52"/>
      <c r="D889" s="79"/>
      <c r="E889" s="79"/>
      <c r="F889" s="52"/>
      <c r="G889" s="52"/>
      <c r="H889" s="52"/>
      <c r="I889" s="8"/>
      <c r="J889" s="8"/>
      <c r="K889" s="52"/>
      <c r="L889" s="52"/>
      <c r="M889" s="52"/>
      <c r="N889" s="52"/>
      <c r="O889" s="52"/>
      <c r="P889" s="52"/>
      <c r="Q889" s="52"/>
      <c r="R889" s="52"/>
      <c r="S889" s="52"/>
      <c r="T889" s="52"/>
    </row>
    <row r="890" spans="1:20" s="54" customFormat="1" ht="11.25">
      <c r="A890" s="52"/>
      <c r="B890" s="52"/>
      <c r="C890" s="52"/>
      <c r="D890" s="79"/>
      <c r="E890" s="79"/>
      <c r="F890" s="52"/>
      <c r="G890" s="52"/>
      <c r="H890" s="52"/>
      <c r="I890" s="8"/>
      <c r="J890" s="8"/>
      <c r="K890" s="52"/>
      <c r="L890" s="52"/>
      <c r="M890" s="52"/>
      <c r="N890" s="52"/>
      <c r="O890" s="52"/>
      <c r="P890" s="52"/>
      <c r="Q890" s="52"/>
      <c r="R890" s="52"/>
      <c r="S890" s="52"/>
      <c r="T890" s="52"/>
    </row>
    <row r="891" spans="1:20" s="54" customFormat="1" ht="11.25">
      <c r="A891" s="52"/>
      <c r="B891" s="52"/>
      <c r="C891" s="52"/>
      <c r="D891" s="79"/>
      <c r="E891" s="79"/>
      <c r="F891" s="52"/>
      <c r="G891" s="52"/>
      <c r="H891" s="52"/>
      <c r="I891" s="8"/>
      <c r="J891" s="8"/>
      <c r="K891" s="52"/>
      <c r="L891" s="52"/>
      <c r="M891" s="52"/>
      <c r="N891" s="52"/>
      <c r="O891" s="52"/>
      <c r="P891" s="52"/>
      <c r="Q891" s="52"/>
      <c r="R891" s="52"/>
      <c r="S891" s="52"/>
      <c r="T891" s="52"/>
    </row>
    <row r="892" spans="1:20" s="54" customFormat="1" ht="11.25">
      <c r="A892" s="52"/>
      <c r="B892" s="52"/>
      <c r="C892" s="52"/>
      <c r="D892" s="79"/>
      <c r="E892" s="79"/>
      <c r="F892" s="52"/>
      <c r="G892" s="52"/>
      <c r="H892" s="52"/>
      <c r="I892" s="8"/>
      <c r="J892" s="8"/>
      <c r="K892" s="52"/>
      <c r="L892" s="52"/>
      <c r="M892" s="52"/>
      <c r="N892" s="52"/>
      <c r="O892" s="52"/>
      <c r="P892" s="52"/>
      <c r="Q892" s="52"/>
      <c r="R892" s="52"/>
      <c r="S892" s="52"/>
      <c r="T892" s="52"/>
    </row>
    <row r="893" spans="1:20" s="54" customFormat="1" ht="11.25">
      <c r="A893" s="52"/>
      <c r="B893" s="52"/>
      <c r="C893" s="52"/>
      <c r="D893" s="79"/>
      <c r="E893" s="79"/>
      <c r="F893" s="52"/>
      <c r="G893" s="52"/>
      <c r="H893" s="52"/>
      <c r="I893" s="8"/>
      <c r="J893" s="8"/>
      <c r="K893" s="52"/>
      <c r="L893" s="52"/>
      <c r="M893" s="52"/>
      <c r="N893" s="52"/>
      <c r="O893" s="52"/>
      <c r="P893" s="52"/>
      <c r="Q893" s="52"/>
      <c r="R893" s="52"/>
      <c r="S893" s="52"/>
      <c r="T893" s="52"/>
    </row>
    <row r="894" spans="1:20" s="54" customFormat="1" ht="11.25">
      <c r="A894" s="52"/>
      <c r="B894" s="52"/>
      <c r="C894" s="52"/>
      <c r="D894" s="79"/>
      <c r="E894" s="79"/>
      <c r="F894" s="52"/>
      <c r="G894" s="52"/>
      <c r="H894" s="52"/>
      <c r="I894" s="8"/>
      <c r="J894" s="8"/>
      <c r="K894" s="52"/>
      <c r="L894" s="52"/>
      <c r="M894" s="52"/>
      <c r="N894" s="52"/>
      <c r="O894" s="52"/>
      <c r="P894" s="52"/>
      <c r="Q894" s="52"/>
      <c r="R894" s="52"/>
      <c r="S894" s="52"/>
      <c r="T894" s="52"/>
    </row>
    <row r="895" spans="1:20" s="54" customFormat="1" ht="11.25">
      <c r="A895" s="52"/>
      <c r="B895" s="52"/>
      <c r="C895" s="52"/>
      <c r="D895" s="79"/>
      <c r="E895" s="79"/>
      <c r="F895" s="52"/>
      <c r="G895" s="52"/>
      <c r="H895" s="52"/>
      <c r="I895" s="8"/>
      <c r="J895" s="8"/>
      <c r="K895" s="52"/>
      <c r="L895" s="52"/>
      <c r="M895" s="52"/>
      <c r="N895" s="52"/>
      <c r="O895" s="52"/>
      <c r="P895" s="52"/>
      <c r="Q895" s="52"/>
      <c r="R895" s="52"/>
      <c r="S895" s="52"/>
      <c r="T895" s="52"/>
    </row>
    <row r="896" spans="1:20" s="54" customFormat="1" ht="11.25">
      <c r="A896" s="52"/>
      <c r="B896" s="52"/>
      <c r="C896" s="52"/>
      <c r="D896" s="79"/>
      <c r="E896" s="79"/>
      <c r="F896" s="52"/>
      <c r="G896" s="52"/>
      <c r="H896" s="52"/>
      <c r="I896" s="8"/>
      <c r="J896" s="8"/>
      <c r="K896" s="52"/>
      <c r="L896" s="52"/>
      <c r="M896" s="52"/>
      <c r="N896" s="52"/>
      <c r="O896" s="52"/>
      <c r="P896" s="52"/>
      <c r="Q896" s="52"/>
      <c r="R896" s="52"/>
      <c r="S896" s="52"/>
      <c r="T896" s="52"/>
    </row>
    <row r="897" spans="1:20" s="54" customFormat="1" ht="11.25">
      <c r="A897" s="52"/>
      <c r="B897" s="52"/>
      <c r="C897" s="52"/>
      <c r="D897" s="79"/>
      <c r="E897" s="79"/>
      <c r="F897" s="52"/>
      <c r="G897" s="52"/>
      <c r="H897" s="52"/>
      <c r="I897" s="8"/>
      <c r="J897" s="8"/>
      <c r="K897" s="52"/>
      <c r="L897" s="52"/>
      <c r="M897" s="52"/>
      <c r="N897" s="52"/>
      <c r="O897" s="52"/>
      <c r="P897" s="52"/>
      <c r="Q897" s="52"/>
      <c r="R897" s="52"/>
      <c r="S897" s="52"/>
      <c r="T897" s="52"/>
    </row>
    <row r="898" spans="1:20" s="54" customFormat="1" ht="11.25">
      <c r="A898" s="52"/>
      <c r="B898" s="52"/>
      <c r="C898" s="52"/>
      <c r="D898" s="79"/>
      <c r="E898" s="79"/>
      <c r="F898" s="52"/>
      <c r="G898" s="52"/>
      <c r="H898" s="52"/>
      <c r="I898" s="8"/>
      <c r="J898" s="8"/>
      <c r="K898" s="52"/>
      <c r="L898" s="52"/>
      <c r="M898" s="52"/>
      <c r="N898" s="52"/>
      <c r="O898" s="52"/>
      <c r="P898" s="52"/>
      <c r="Q898" s="52"/>
      <c r="R898" s="52"/>
      <c r="S898" s="52"/>
      <c r="T898" s="52"/>
    </row>
    <row r="899" spans="1:20" s="54" customFormat="1" ht="11.25">
      <c r="A899" s="52"/>
      <c r="B899" s="52"/>
      <c r="C899" s="52"/>
      <c r="D899" s="79"/>
      <c r="E899" s="79"/>
      <c r="F899" s="52"/>
      <c r="G899" s="52"/>
      <c r="H899" s="52"/>
      <c r="I899" s="8"/>
      <c r="J899" s="8"/>
      <c r="K899" s="52"/>
      <c r="L899" s="52"/>
      <c r="M899" s="52"/>
      <c r="N899" s="52"/>
      <c r="O899" s="52"/>
      <c r="P899" s="52"/>
      <c r="Q899" s="52"/>
      <c r="R899" s="52"/>
      <c r="S899" s="52"/>
      <c r="T899" s="52"/>
    </row>
    <row r="900" spans="1:20" s="54" customFormat="1" ht="11.25">
      <c r="A900" s="52"/>
      <c r="B900" s="52"/>
      <c r="C900" s="52"/>
      <c r="D900" s="79"/>
      <c r="E900" s="79"/>
      <c r="F900" s="52"/>
      <c r="G900" s="52"/>
      <c r="H900" s="52"/>
      <c r="I900" s="8"/>
      <c r="J900" s="8"/>
      <c r="K900" s="52"/>
      <c r="L900" s="52"/>
      <c r="M900" s="52"/>
      <c r="N900" s="52"/>
      <c r="O900" s="52"/>
      <c r="P900" s="52"/>
      <c r="Q900" s="52"/>
      <c r="R900" s="52"/>
      <c r="S900" s="52"/>
      <c r="T900" s="52"/>
    </row>
    <row r="901" spans="1:20" s="54" customFormat="1" ht="11.25">
      <c r="A901" s="52"/>
      <c r="B901" s="52"/>
      <c r="C901" s="52"/>
      <c r="D901" s="79"/>
      <c r="E901" s="79"/>
      <c r="F901" s="52"/>
      <c r="G901" s="52"/>
      <c r="H901" s="52"/>
      <c r="I901" s="8"/>
      <c r="J901" s="8"/>
      <c r="K901" s="52"/>
      <c r="L901" s="52"/>
      <c r="M901" s="52"/>
      <c r="N901" s="52"/>
      <c r="O901" s="52"/>
      <c r="P901" s="52"/>
      <c r="Q901" s="52"/>
      <c r="R901" s="52"/>
      <c r="S901" s="52"/>
      <c r="T901" s="52"/>
    </row>
    <row r="902" spans="1:20" s="54" customFormat="1" ht="11.25">
      <c r="A902" s="52"/>
      <c r="B902" s="52"/>
      <c r="C902" s="52"/>
      <c r="D902" s="79"/>
      <c r="E902" s="79"/>
      <c r="F902" s="52"/>
      <c r="G902" s="52"/>
      <c r="H902" s="52"/>
      <c r="I902" s="8"/>
      <c r="J902" s="8"/>
      <c r="K902" s="52"/>
      <c r="L902" s="52"/>
      <c r="M902" s="52"/>
      <c r="N902" s="52"/>
      <c r="O902" s="52"/>
      <c r="P902" s="52"/>
      <c r="Q902" s="52"/>
      <c r="R902" s="52"/>
      <c r="S902" s="52"/>
      <c r="T902" s="52"/>
    </row>
    <row r="903" spans="1:20" s="54" customFormat="1" ht="11.25">
      <c r="A903" s="52"/>
      <c r="B903" s="52"/>
      <c r="C903" s="52"/>
      <c r="D903" s="79"/>
      <c r="E903" s="79"/>
      <c r="F903" s="52"/>
      <c r="G903" s="52"/>
      <c r="H903" s="52"/>
      <c r="I903" s="8"/>
      <c r="J903" s="8"/>
      <c r="K903" s="52"/>
      <c r="L903" s="52"/>
      <c r="M903" s="52"/>
      <c r="N903" s="52"/>
      <c r="O903" s="52"/>
      <c r="P903" s="52"/>
      <c r="Q903" s="52"/>
      <c r="R903" s="52"/>
      <c r="S903" s="52"/>
      <c r="T903" s="52"/>
    </row>
    <row r="904" spans="1:20" s="54" customFormat="1" ht="11.25">
      <c r="A904" s="52"/>
      <c r="B904" s="52"/>
      <c r="C904" s="52"/>
      <c r="D904" s="79"/>
      <c r="E904" s="79"/>
      <c r="F904" s="52"/>
      <c r="G904" s="52"/>
      <c r="H904" s="52"/>
      <c r="I904" s="8"/>
      <c r="J904" s="8"/>
      <c r="K904" s="52"/>
      <c r="L904" s="52"/>
      <c r="M904" s="52"/>
      <c r="N904" s="52"/>
      <c r="O904" s="52"/>
      <c r="P904" s="52"/>
      <c r="Q904" s="52"/>
      <c r="R904" s="52"/>
      <c r="S904" s="52"/>
      <c r="T904" s="52"/>
    </row>
    <row r="905" spans="1:20" s="54" customFormat="1" ht="11.25">
      <c r="A905" s="52"/>
      <c r="B905" s="52"/>
      <c r="C905" s="52"/>
      <c r="D905" s="79"/>
      <c r="E905" s="79"/>
      <c r="F905" s="52"/>
      <c r="G905" s="52"/>
      <c r="H905" s="52"/>
      <c r="I905" s="8"/>
      <c r="J905" s="8"/>
      <c r="K905" s="52"/>
      <c r="L905" s="52"/>
      <c r="M905" s="52"/>
      <c r="N905" s="52"/>
      <c r="O905" s="52"/>
      <c r="P905" s="52"/>
      <c r="Q905" s="52"/>
      <c r="R905" s="52"/>
      <c r="S905" s="52"/>
      <c r="T905" s="52"/>
    </row>
    <row r="906" spans="1:20" s="54" customFormat="1" ht="11.25">
      <c r="A906" s="52"/>
      <c r="B906" s="52"/>
      <c r="C906" s="52"/>
      <c r="D906" s="79"/>
      <c r="E906" s="79"/>
      <c r="F906" s="52"/>
      <c r="G906" s="52"/>
      <c r="H906" s="52"/>
      <c r="I906" s="8"/>
      <c r="J906" s="8"/>
      <c r="K906" s="52"/>
      <c r="L906" s="52"/>
      <c r="M906" s="52"/>
      <c r="N906" s="52"/>
      <c r="O906" s="52"/>
      <c r="P906" s="52"/>
      <c r="Q906" s="52"/>
      <c r="R906" s="52"/>
      <c r="S906" s="52"/>
      <c r="T906" s="52"/>
    </row>
    <row r="907" spans="1:20" s="54" customFormat="1" ht="11.25">
      <c r="A907" s="52"/>
      <c r="B907" s="52"/>
      <c r="C907" s="52"/>
      <c r="D907" s="79"/>
      <c r="E907" s="79"/>
      <c r="F907" s="52"/>
      <c r="G907" s="52"/>
      <c r="H907" s="52"/>
      <c r="I907" s="8"/>
      <c r="J907" s="8"/>
      <c r="K907" s="52"/>
      <c r="L907" s="52"/>
      <c r="M907" s="52"/>
      <c r="N907" s="52"/>
      <c r="O907" s="52"/>
      <c r="P907" s="52"/>
      <c r="Q907" s="52"/>
      <c r="R907" s="52"/>
      <c r="S907" s="52"/>
      <c r="T907" s="52"/>
    </row>
    <row r="908" spans="1:20" s="54" customFormat="1" ht="11.25">
      <c r="A908" s="52"/>
      <c r="B908" s="52"/>
      <c r="C908" s="52"/>
      <c r="D908" s="79"/>
      <c r="E908" s="79"/>
      <c r="F908" s="52"/>
      <c r="G908" s="52"/>
      <c r="H908" s="52"/>
      <c r="I908" s="8"/>
      <c r="J908" s="8"/>
      <c r="K908" s="52"/>
      <c r="L908" s="52"/>
      <c r="M908" s="52"/>
      <c r="N908" s="52"/>
      <c r="O908" s="52"/>
      <c r="P908" s="52"/>
      <c r="Q908" s="52"/>
      <c r="R908" s="52"/>
      <c r="S908" s="52"/>
      <c r="T908" s="52"/>
    </row>
    <row r="909" spans="1:20" s="54" customFormat="1" ht="11.25">
      <c r="A909" s="52"/>
      <c r="B909" s="52"/>
      <c r="C909" s="52"/>
      <c r="D909" s="79"/>
      <c r="E909" s="79"/>
      <c r="F909" s="52"/>
      <c r="G909" s="52"/>
      <c r="H909" s="52"/>
      <c r="I909" s="8"/>
      <c r="J909" s="8"/>
      <c r="K909" s="52"/>
      <c r="L909" s="52"/>
      <c r="M909" s="52"/>
      <c r="N909" s="52"/>
      <c r="O909" s="52"/>
      <c r="P909" s="52"/>
      <c r="Q909" s="52"/>
      <c r="R909" s="52"/>
      <c r="S909" s="52"/>
      <c r="T909" s="52"/>
    </row>
    <row r="910" spans="1:20" s="54" customFormat="1" ht="11.25">
      <c r="A910" s="52"/>
      <c r="B910" s="52"/>
      <c r="C910" s="52"/>
      <c r="D910" s="79"/>
      <c r="E910" s="79"/>
      <c r="F910" s="52"/>
      <c r="G910" s="52"/>
      <c r="H910" s="52"/>
      <c r="I910" s="8"/>
      <c r="J910" s="8"/>
      <c r="K910" s="52"/>
      <c r="L910" s="52"/>
      <c r="M910" s="52"/>
      <c r="N910" s="52"/>
      <c r="O910" s="52"/>
      <c r="P910" s="52"/>
      <c r="Q910" s="52"/>
      <c r="R910" s="52"/>
      <c r="S910" s="52"/>
      <c r="T910" s="52"/>
    </row>
    <row r="911" spans="1:20" s="54" customFormat="1" ht="11.25">
      <c r="A911" s="52"/>
      <c r="B911" s="52"/>
      <c r="C911" s="52"/>
      <c r="D911" s="79"/>
      <c r="E911" s="79"/>
      <c r="F911" s="52"/>
      <c r="G911" s="52"/>
      <c r="H911" s="52"/>
      <c r="I911" s="8"/>
      <c r="J911" s="8"/>
      <c r="K911" s="52"/>
      <c r="L911" s="52"/>
      <c r="M911" s="52"/>
      <c r="N911" s="52"/>
      <c r="O911" s="52"/>
      <c r="P911" s="52"/>
      <c r="Q911" s="52"/>
      <c r="R911" s="52"/>
      <c r="S911" s="52"/>
      <c r="T911" s="52"/>
    </row>
    <row r="912" spans="1:20" s="54" customFormat="1" ht="11.25">
      <c r="A912" s="52"/>
      <c r="B912" s="52"/>
      <c r="C912" s="52"/>
      <c r="D912" s="79"/>
      <c r="E912" s="79"/>
      <c r="F912" s="52"/>
      <c r="G912" s="52"/>
      <c r="H912" s="52"/>
      <c r="I912" s="8"/>
      <c r="J912" s="8"/>
      <c r="K912" s="52"/>
      <c r="L912" s="52"/>
      <c r="M912" s="52"/>
      <c r="N912" s="52"/>
      <c r="O912" s="52"/>
      <c r="P912" s="52"/>
      <c r="Q912" s="52"/>
      <c r="R912" s="52"/>
      <c r="S912" s="52"/>
      <c r="T912" s="52"/>
    </row>
    <row r="913" spans="1:20" s="54" customFormat="1" ht="11.25">
      <c r="A913" s="52"/>
      <c r="B913" s="52"/>
      <c r="C913" s="52"/>
      <c r="D913" s="79"/>
      <c r="E913" s="79"/>
      <c r="F913" s="52"/>
      <c r="G913" s="52"/>
      <c r="H913" s="52"/>
      <c r="I913" s="8"/>
      <c r="J913" s="8"/>
      <c r="K913" s="52"/>
      <c r="L913" s="52"/>
      <c r="M913" s="52"/>
      <c r="N913" s="52"/>
      <c r="O913" s="52"/>
      <c r="P913" s="52"/>
      <c r="Q913" s="52"/>
      <c r="R913" s="52"/>
      <c r="S913" s="52"/>
      <c r="T913" s="52"/>
    </row>
    <row r="914" spans="1:20" s="54" customFormat="1" ht="11.25">
      <c r="A914" s="52"/>
      <c r="B914" s="52"/>
      <c r="C914" s="52"/>
      <c r="D914" s="79"/>
      <c r="E914" s="79"/>
      <c r="F914" s="52"/>
      <c r="G914" s="52"/>
      <c r="H914" s="52"/>
      <c r="I914" s="8"/>
      <c r="J914" s="8"/>
      <c r="K914" s="52"/>
      <c r="L914" s="52"/>
      <c r="M914" s="52"/>
      <c r="N914" s="52"/>
      <c r="O914" s="52"/>
      <c r="P914" s="52"/>
      <c r="Q914" s="52"/>
      <c r="R914" s="52"/>
      <c r="S914" s="52"/>
      <c r="T914" s="52"/>
    </row>
    <row r="915" spans="1:20" s="54" customFormat="1" ht="11.25">
      <c r="A915" s="52"/>
      <c r="B915" s="52"/>
      <c r="C915" s="52"/>
      <c r="D915" s="79"/>
      <c r="E915" s="79"/>
      <c r="F915" s="52"/>
      <c r="G915" s="52"/>
      <c r="H915" s="52"/>
      <c r="I915" s="8"/>
      <c r="J915" s="8"/>
      <c r="K915" s="52"/>
      <c r="L915" s="52"/>
      <c r="M915" s="52"/>
      <c r="N915" s="52"/>
      <c r="O915" s="52"/>
      <c r="P915" s="52"/>
      <c r="Q915" s="52"/>
      <c r="R915" s="52"/>
      <c r="S915" s="52"/>
      <c r="T915" s="52"/>
    </row>
    <row r="916" spans="1:20" s="54" customFormat="1" ht="11.25">
      <c r="A916" s="52"/>
      <c r="B916" s="52"/>
      <c r="C916" s="52"/>
      <c r="D916" s="79"/>
      <c r="E916" s="79"/>
      <c r="F916" s="52"/>
      <c r="G916" s="52"/>
      <c r="H916" s="52"/>
      <c r="I916" s="8"/>
      <c r="J916" s="8"/>
      <c r="K916" s="52"/>
      <c r="L916" s="52"/>
      <c r="M916" s="52"/>
      <c r="N916" s="52"/>
      <c r="O916" s="52"/>
      <c r="P916" s="52"/>
      <c r="Q916" s="52"/>
      <c r="R916" s="52"/>
      <c r="S916" s="52"/>
      <c r="T916" s="52"/>
    </row>
    <row r="917" spans="1:20" s="54" customFormat="1" ht="11.25">
      <c r="A917" s="52"/>
      <c r="B917" s="52"/>
      <c r="C917" s="52"/>
      <c r="D917" s="79"/>
      <c r="E917" s="79"/>
      <c r="F917" s="52"/>
      <c r="G917" s="52"/>
      <c r="H917" s="52"/>
      <c r="I917" s="8"/>
      <c r="J917" s="8"/>
      <c r="K917" s="52"/>
      <c r="L917" s="52"/>
      <c r="M917" s="52"/>
      <c r="N917" s="52"/>
      <c r="O917" s="52"/>
      <c r="P917" s="52"/>
      <c r="Q917" s="52"/>
      <c r="R917" s="52"/>
      <c r="S917" s="52"/>
      <c r="T917" s="52"/>
    </row>
    <row r="918" spans="1:20" s="54" customFormat="1" ht="11.25">
      <c r="A918" s="52"/>
      <c r="B918" s="52"/>
      <c r="C918" s="52"/>
      <c r="D918" s="79"/>
      <c r="E918" s="79"/>
      <c r="F918" s="52"/>
      <c r="G918" s="52"/>
      <c r="H918" s="52"/>
      <c r="I918" s="8"/>
      <c r="J918" s="8"/>
      <c r="K918" s="52"/>
      <c r="L918" s="52"/>
      <c r="M918" s="52"/>
      <c r="N918" s="52"/>
      <c r="O918" s="52"/>
      <c r="P918" s="52"/>
      <c r="Q918" s="52"/>
      <c r="R918" s="52"/>
      <c r="S918" s="52"/>
      <c r="T918" s="52"/>
    </row>
    <row r="919" spans="1:20" s="54" customFormat="1" ht="11.25">
      <c r="A919" s="52"/>
      <c r="B919" s="52"/>
      <c r="C919" s="52"/>
      <c r="D919" s="79"/>
      <c r="E919" s="79"/>
      <c r="F919" s="52"/>
      <c r="G919" s="52"/>
      <c r="H919" s="52"/>
      <c r="I919" s="8"/>
      <c r="J919" s="8"/>
      <c r="K919" s="52"/>
      <c r="L919" s="52"/>
      <c r="M919" s="52"/>
      <c r="N919" s="52"/>
      <c r="O919" s="52"/>
      <c r="P919" s="52"/>
      <c r="Q919" s="52"/>
      <c r="R919" s="52"/>
      <c r="S919" s="52"/>
      <c r="T919" s="52"/>
    </row>
    <row r="920" spans="1:20" s="54" customFormat="1" ht="11.25">
      <c r="A920" s="52"/>
      <c r="B920" s="52"/>
      <c r="C920" s="52"/>
      <c r="D920" s="79"/>
      <c r="E920" s="79"/>
      <c r="F920" s="52"/>
      <c r="G920" s="52"/>
      <c r="H920" s="52"/>
      <c r="I920" s="8"/>
      <c r="J920" s="8"/>
      <c r="K920" s="52"/>
      <c r="L920" s="52"/>
      <c r="M920" s="52"/>
      <c r="N920" s="52"/>
      <c r="O920" s="52"/>
      <c r="P920" s="52"/>
      <c r="Q920" s="52"/>
      <c r="R920" s="52"/>
      <c r="S920" s="52"/>
      <c r="T920" s="52"/>
    </row>
    <row r="921" spans="1:20" s="54" customFormat="1" ht="11.25">
      <c r="A921" s="52"/>
      <c r="B921" s="52"/>
      <c r="C921" s="52"/>
      <c r="D921" s="79"/>
      <c r="E921" s="79"/>
      <c r="F921" s="52"/>
      <c r="G921" s="52"/>
      <c r="H921" s="52"/>
      <c r="I921" s="8"/>
      <c r="J921" s="8"/>
      <c r="K921" s="52"/>
      <c r="L921" s="52"/>
      <c r="M921" s="52"/>
      <c r="N921" s="52"/>
      <c r="O921" s="52"/>
      <c r="P921" s="52"/>
      <c r="Q921" s="52"/>
      <c r="R921" s="52"/>
      <c r="S921" s="52"/>
      <c r="T921" s="52"/>
    </row>
    <row r="922" spans="1:20" s="54" customFormat="1" ht="11.25">
      <c r="A922" s="52"/>
      <c r="B922" s="52"/>
      <c r="C922" s="52"/>
      <c r="D922" s="79"/>
      <c r="E922" s="79"/>
      <c r="F922" s="52"/>
      <c r="G922" s="52"/>
      <c r="H922" s="52"/>
      <c r="I922" s="8"/>
      <c r="J922" s="8"/>
      <c r="K922" s="52"/>
      <c r="L922" s="52"/>
      <c r="M922" s="52"/>
      <c r="N922" s="52"/>
      <c r="O922" s="52"/>
      <c r="P922" s="52"/>
      <c r="Q922" s="52"/>
      <c r="R922" s="52"/>
      <c r="S922" s="52"/>
      <c r="T922" s="52"/>
    </row>
    <row r="923" spans="1:20" s="54" customFormat="1" ht="11.25">
      <c r="A923" s="52"/>
      <c r="B923" s="52"/>
      <c r="C923" s="52"/>
      <c r="D923" s="79"/>
      <c r="E923" s="79"/>
      <c r="F923" s="52"/>
      <c r="G923" s="52"/>
      <c r="H923" s="52"/>
      <c r="I923" s="8"/>
      <c r="J923" s="8"/>
      <c r="K923" s="52"/>
      <c r="L923" s="52"/>
      <c r="M923" s="52"/>
      <c r="N923" s="52"/>
      <c r="O923" s="52"/>
      <c r="P923" s="52"/>
      <c r="Q923" s="52"/>
      <c r="R923" s="52"/>
      <c r="S923" s="52"/>
      <c r="T923" s="52"/>
    </row>
    <row r="924" spans="1:20" s="54" customFormat="1" ht="11.25">
      <c r="A924" s="52"/>
      <c r="B924" s="52"/>
      <c r="C924" s="52"/>
      <c r="D924" s="79"/>
      <c r="E924" s="79"/>
      <c r="F924" s="52"/>
      <c r="G924" s="52"/>
      <c r="H924" s="52"/>
      <c r="I924" s="8"/>
      <c r="J924" s="8"/>
      <c r="K924" s="52"/>
      <c r="L924" s="52"/>
      <c r="M924" s="52"/>
      <c r="N924" s="52"/>
      <c r="O924" s="52"/>
      <c r="P924" s="52"/>
      <c r="Q924" s="52"/>
      <c r="R924" s="52"/>
      <c r="S924" s="52"/>
      <c r="T924" s="52"/>
    </row>
    <row r="925" spans="1:20" s="54" customFormat="1" ht="11.25">
      <c r="A925" s="52"/>
      <c r="B925" s="52"/>
      <c r="C925" s="52"/>
      <c r="D925" s="79"/>
      <c r="E925" s="79"/>
      <c r="F925" s="52"/>
      <c r="G925" s="52"/>
      <c r="H925" s="52"/>
      <c r="I925" s="8"/>
      <c r="J925" s="8"/>
      <c r="K925" s="52"/>
      <c r="L925" s="52"/>
      <c r="M925" s="52"/>
      <c r="N925" s="52"/>
      <c r="O925" s="52"/>
      <c r="P925" s="52"/>
      <c r="Q925" s="52"/>
      <c r="R925" s="52"/>
      <c r="S925" s="52"/>
      <c r="T925" s="52"/>
    </row>
    <row r="926" spans="1:20" s="54" customFormat="1" ht="11.25">
      <c r="A926" s="52"/>
      <c r="B926" s="52"/>
      <c r="C926" s="52"/>
      <c r="D926" s="79"/>
      <c r="E926" s="79"/>
      <c r="F926" s="52"/>
      <c r="G926" s="52"/>
      <c r="H926" s="52"/>
      <c r="I926" s="8"/>
      <c r="J926" s="8"/>
      <c r="K926" s="52"/>
      <c r="L926" s="52"/>
      <c r="M926" s="52"/>
      <c r="N926" s="52"/>
      <c r="O926" s="52"/>
      <c r="P926" s="52"/>
      <c r="Q926" s="52"/>
      <c r="R926" s="52"/>
      <c r="S926" s="52"/>
      <c r="T926" s="52"/>
    </row>
    <row r="927" spans="1:20" s="54" customFormat="1" ht="11.25">
      <c r="A927" s="52"/>
      <c r="B927" s="52"/>
      <c r="C927" s="52"/>
      <c r="D927" s="79"/>
      <c r="E927" s="79"/>
      <c r="F927" s="52"/>
      <c r="G927" s="52"/>
      <c r="H927" s="52"/>
      <c r="I927" s="8"/>
      <c r="J927" s="8"/>
      <c r="K927" s="52"/>
      <c r="L927" s="52"/>
      <c r="M927" s="52"/>
      <c r="N927" s="52"/>
      <c r="O927" s="52"/>
      <c r="P927" s="52"/>
      <c r="Q927" s="52"/>
      <c r="R927" s="52"/>
      <c r="S927" s="52"/>
      <c r="T927" s="52"/>
    </row>
    <row r="928" spans="1:20" s="54" customFormat="1" ht="11.25">
      <c r="A928" s="52"/>
      <c r="B928" s="52"/>
      <c r="C928" s="52"/>
      <c r="D928" s="79"/>
      <c r="E928" s="79"/>
      <c r="F928" s="52"/>
      <c r="G928" s="52"/>
      <c r="H928" s="52"/>
      <c r="I928" s="8"/>
      <c r="J928" s="8"/>
      <c r="K928" s="52"/>
      <c r="L928" s="52"/>
      <c r="M928" s="52"/>
      <c r="N928" s="52"/>
      <c r="O928" s="52"/>
      <c r="P928" s="52"/>
      <c r="Q928" s="52"/>
      <c r="R928" s="52"/>
      <c r="S928" s="52"/>
      <c r="T928" s="52"/>
    </row>
    <row r="929" spans="1:20" s="54" customFormat="1" ht="11.25">
      <c r="A929" s="52"/>
      <c r="B929" s="52"/>
      <c r="C929" s="52"/>
      <c r="D929" s="79"/>
      <c r="E929" s="79"/>
      <c r="F929" s="52"/>
      <c r="G929" s="52"/>
      <c r="H929" s="52"/>
      <c r="I929" s="8"/>
      <c r="J929" s="8"/>
      <c r="K929" s="52"/>
      <c r="L929" s="52"/>
      <c r="M929" s="52"/>
      <c r="N929" s="52"/>
      <c r="O929" s="52"/>
      <c r="P929" s="52"/>
      <c r="Q929" s="52"/>
      <c r="R929" s="52"/>
      <c r="S929" s="52"/>
      <c r="T929" s="52"/>
    </row>
    <row r="930" spans="1:20" s="54" customFormat="1" ht="11.25">
      <c r="A930" s="52"/>
      <c r="B930" s="52"/>
      <c r="C930" s="52"/>
      <c r="D930" s="79"/>
      <c r="E930" s="79"/>
      <c r="F930" s="52"/>
      <c r="G930" s="52"/>
      <c r="H930" s="52"/>
      <c r="I930" s="8"/>
      <c r="J930" s="8"/>
      <c r="K930" s="52"/>
      <c r="L930" s="52"/>
      <c r="M930" s="52"/>
      <c r="N930" s="52"/>
      <c r="O930" s="52"/>
      <c r="P930" s="52"/>
      <c r="Q930" s="52"/>
      <c r="R930" s="52"/>
      <c r="S930" s="52"/>
      <c r="T930" s="52"/>
    </row>
    <row r="931" spans="1:20" s="54" customFormat="1" ht="11.25">
      <c r="A931" s="52"/>
      <c r="B931" s="52"/>
      <c r="C931" s="52"/>
      <c r="D931" s="79"/>
      <c r="E931" s="79"/>
      <c r="F931" s="52"/>
      <c r="G931" s="52"/>
      <c r="H931" s="52"/>
      <c r="I931" s="8"/>
      <c r="J931" s="8"/>
      <c r="K931" s="52"/>
      <c r="L931" s="52"/>
      <c r="M931" s="52"/>
      <c r="N931" s="52"/>
      <c r="O931" s="52"/>
      <c r="P931" s="52"/>
      <c r="Q931" s="52"/>
      <c r="R931" s="52"/>
      <c r="S931" s="52"/>
      <c r="T931" s="52"/>
    </row>
    <row r="932" spans="1:20" s="54" customFormat="1" ht="11.25">
      <c r="A932" s="52"/>
      <c r="B932" s="52"/>
      <c r="C932" s="52"/>
      <c r="D932" s="79"/>
      <c r="E932" s="79"/>
      <c r="F932" s="52"/>
      <c r="G932" s="52"/>
      <c r="H932" s="52"/>
      <c r="I932" s="8"/>
      <c r="J932" s="8"/>
      <c r="K932" s="52"/>
      <c r="L932" s="52"/>
      <c r="M932" s="52"/>
      <c r="N932" s="52"/>
      <c r="O932" s="52"/>
      <c r="P932" s="52"/>
      <c r="Q932" s="52"/>
      <c r="R932" s="52"/>
      <c r="S932" s="52"/>
      <c r="T932" s="52"/>
    </row>
    <row r="933" spans="1:20" s="54" customFormat="1" ht="11.25">
      <c r="A933" s="52"/>
      <c r="B933" s="52"/>
      <c r="C933" s="52"/>
      <c r="D933" s="79"/>
      <c r="E933" s="79"/>
      <c r="F933" s="52"/>
      <c r="G933" s="52"/>
      <c r="H933" s="52"/>
      <c r="I933" s="8"/>
      <c r="J933" s="8"/>
      <c r="K933" s="52"/>
      <c r="L933" s="52"/>
      <c r="M933" s="52"/>
      <c r="N933" s="52"/>
      <c r="O933" s="52"/>
      <c r="P933" s="52"/>
      <c r="Q933" s="52"/>
      <c r="R933" s="52"/>
      <c r="S933" s="52"/>
      <c r="T933" s="52"/>
    </row>
    <row r="934" spans="1:20" s="54" customFormat="1" ht="11.25">
      <c r="A934" s="52"/>
      <c r="B934" s="52"/>
      <c r="C934" s="52"/>
      <c r="D934" s="79"/>
      <c r="E934" s="79"/>
      <c r="F934" s="52"/>
      <c r="G934" s="52"/>
      <c r="H934" s="52"/>
      <c r="I934" s="8"/>
      <c r="J934" s="8"/>
      <c r="K934" s="52"/>
      <c r="L934" s="52"/>
      <c r="M934" s="52"/>
      <c r="N934" s="52"/>
      <c r="O934" s="52"/>
      <c r="P934" s="52"/>
      <c r="Q934" s="52"/>
      <c r="R934" s="52"/>
      <c r="S934" s="52"/>
      <c r="T934" s="52"/>
    </row>
    <row r="935" spans="1:20" s="54" customFormat="1" ht="11.25">
      <c r="A935" s="52"/>
      <c r="B935" s="52"/>
      <c r="C935" s="52"/>
      <c r="D935" s="79"/>
      <c r="E935" s="79"/>
      <c r="F935" s="52"/>
      <c r="G935" s="52"/>
      <c r="H935" s="52"/>
      <c r="I935" s="8"/>
      <c r="J935" s="8"/>
      <c r="K935" s="52"/>
      <c r="L935" s="52"/>
      <c r="M935" s="52"/>
      <c r="N935" s="52"/>
      <c r="O935" s="52"/>
      <c r="P935" s="52"/>
      <c r="Q935" s="52"/>
      <c r="R935" s="52"/>
      <c r="S935" s="52"/>
      <c r="T935" s="52"/>
    </row>
    <row r="936" spans="1:20" s="54" customFormat="1" ht="11.25">
      <c r="A936" s="52"/>
      <c r="B936" s="52"/>
      <c r="C936" s="52"/>
      <c r="D936" s="79"/>
      <c r="E936" s="79"/>
      <c r="F936" s="52"/>
      <c r="G936" s="52"/>
      <c r="H936" s="52"/>
      <c r="I936" s="8"/>
      <c r="J936" s="8"/>
      <c r="K936" s="52"/>
      <c r="L936" s="52"/>
      <c r="M936" s="52"/>
      <c r="N936" s="52"/>
      <c r="O936" s="52"/>
      <c r="P936" s="52"/>
      <c r="Q936" s="52"/>
      <c r="R936" s="52"/>
      <c r="S936" s="52"/>
      <c r="T936" s="52"/>
    </row>
    <row r="937" spans="1:20" s="54" customFormat="1" ht="11.25">
      <c r="A937" s="52"/>
      <c r="B937" s="52"/>
      <c r="C937" s="52"/>
      <c r="D937" s="79"/>
      <c r="E937" s="79"/>
      <c r="F937" s="52"/>
      <c r="G937" s="52"/>
      <c r="H937" s="52"/>
      <c r="I937" s="8"/>
      <c r="J937" s="8"/>
      <c r="K937" s="52"/>
      <c r="L937" s="52"/>
      <c r="M937" s="52"/>
      <c r="N937" s="52"/>
      <c r="O937" s="52"/>
      <c r="P937" s="52"/>
      <c r="Q937" s="52"/>
      <c r="R937" s="52"/>
      <c r="S937" s="52"/>
      <c r="T937" s="52"/>
    </row>
    <row r="938" spans="1:20" s="54" customFormat="1" ht="11.25">
      <c r="A938" s="52"/>
      <c r="B938" s="52"/>
      <c r="C938" s="52"/>
      <c r="D938" s="79"/>
      <c r="E938" s="79"/>
      <c r="F938" s="52"/>
      <c r="G938" s="52"/>
      <c r="H938" s="52"/>
      <c r="I938" s="8"/>
      <c r="J938" s="8"/>
      <c r="K938" s="52"/>
      <c r="L938" s="52"/>
      <c r="M938" s="52"/>
      <c r="N938" s="52"/>
      <c r="O938" s="52"/>
      <c r="P938" s="52"/>
      <c r="Q938" s="52"/>
      <c r="R938" s="52"/>
      <c r="S938" s="52"/>
      <c r="T938" s="52"/>
    </row>
    <row r="939" spans="1:20" s="54" customFormat="1" ht="11.25">
      <c r="A939" s="52"/>
      <c r="B939" s="52"/>
      <c r="C939" s="52"/>
      <c r="D939" s="79"/>
      <c r="E939" s="79"/>
      <c r="F939" s="52"/>
      <c r="G939" s="52"/>
      <c r="H939" s="52"/>
      <c r="I939" s="8"/>
      <c r="J939" s="8"/>
      <c r="K939" s="52"/>
      <c r="L939" s="52"/>
      <c r="M939" s="52"/>
      <c r="N939" s="52"/>
      <c r="O939" s="52"/>
      <c r="P939" s="52"/>
      <c r="Q939" s="52"/>
      <c r="R939" s="52"/>
      <c r="S939" s="52"/>
      <c r="T939" s="52"/>
    </row>
    <row r="940" spans="1:20" s="54" customFormat="1" ht="11.25">
      <c r="A940" s="52"/>
      <c r="B940" s="52"/>
      <c r="C940" s="52"/>
      <c r="D940" s="79"/>
      <c r="E940" s="79"/>
      <c r="F940" s="52"/>
      <c r="G940" s="52"/>
      <c r="H940" s="52"/>
      <c r="I940" s="8"/>
      <c r="J940" s="8"/>
      <c r="K940" s="52"/>
      <c r="L940" s="52"/>
      <c r="M940" s="52"/>
      <c r="N940" s="52"/>
      <c r="O940" s="52"/>
      <c r="P940" s="52"/>
      <c r="Q940" s="52"/>
      <c r="R940" s="52"/>
      <c r="S940" s="52"/>
      <c r="T940" s="52"/>
    </row>
    <row r="941" spans="1:20" s="54" customFormat="1" ht="11.25">
      <c r="A941" s="52"/>
      <c r="B941" s="52"/>
      <c r="C941" s="52"/>
      <c r="D941" s="79"/>
      <c r="E941" s="79"/>
      <c r="F941" s="52"/>
      <c r="G941" s="52"/>
      <c r="H941" s="52"/>
      <c r="I941" s="8"/>
      <c r="J941" s="8"/>
      <c r="K941" s="52"/>
      <c r="L941" s="52"/>
      <c r="M941" s="52"/>
      <c r="N941" s="52"/>
      <c r="O941" s="52"/>
      <c r="P941" s="52"/>
      <c r="Q941" s="52"/>
      <c r="R941" s="52"/>
      <c r="S941" s="52"/>
      <c r="T941" s="52"/>
    </row>
    <row r="942" spans="1:20" s="54" customFormat="1" ht="11.25">
      <c r="A942" s="52"/>
      <c r="B942" s="52"/>
      <c r="C942" s="52"/>
      <c r="D942" s="79"/>
      <c r="E942" s="79"/>
      <c r="F942" s="52"/>
      <c r="G942" s="52"/>
      <c r="H942" s="52"/>
      <c r="I942" s="8"/>
      <c r="J942" s="8"/>
      <c r="K942" s="52"/>
      <c r="L942" s="52"/>
      <c r="M942" s="52"/>
      <c r="N942" s="52"/>
      <c r="O942" s="52"/>
      <c r="P942" s="52"/>
      <c r="Q942" s="52"/>
      <c r="R942" s="52"/>
      <c r="S942" s="52"/>
      <c r="T942" s="52"/>
    </row>
    <row r="943" spans="1:20" s="54" customFormat="1" ht="11.25">
      <c r="A943" s="52"/>
      <c r="B943" s="52"/>
      <c r="C943" s="52"/>
      <c r="D943" s="79"/>
      <c r="E943" s="79"/>
      <c r="F943" s="52"/>
      <c r="G943" s="52"/>
      <c r="H943" s="52"/>
      <c r="I943" s="8"/>
      <c r="J943" s="8"/>
      <c r="K943" s="52"/>
      <c r="L943" s="52"/>
      <c r="M943" s="52"/>
      <c r="N943" s="52"/>
      <c r="O943" s="52"/>
      <c r="P943" s="52"/>
      <c r="Q943" s="52"/>
      <c r="R943" s="52"/>
      <c r="S943" s="52"/>
      <c r="T943" s="52"/>
    </row>
    <row r="944" spans="1:20" s="54" customFormat="1" ht="11.25">
      <c r="A944" s="52"/>
      <c r="B944" s="52"/>
      <c r="C944" s="52"/>
      <c r="D944" s="79"/>
      <c r="E944" s="79"/>
      <c r="F944" s="52"/>
      <c r="G944" s="52"/>
      <c r="H944" s="52"/>
      <c r="I944" s="8"/>
      <c r="J944" s="8"/>
      <c r="K944" s="52"/>
      <c r="L944" s="52"/>
      <c r="M944" s="52"/>
      <c r="N944" s="52"/>
      <c r="O944" s="52"/>
      <c r="P944" s="52"/>
      <c r="Q944" s="52"/>
      <c r="R944" s="52"/>
      <c r="S944" s="52"/>
      <c r="T944" s="52"/>
    </row>
    <row r="945" spans="1:20" s="54" customFormat="1" ht="11.25">
      <c r="A945" s="52"/>
      <c r="B945" s="52"/>
      <c r="C945" s="52"/>
      <c r="D945" s="79"/>
      <c r="E945" s="79"/>
      <c r="F945" s="52"/>
      <c r="G945" s="52"/>
      <c r="H945" s="52"/>
      <c r="I945" s="8"/>
      <c r="J945" s="8"/>
      <c r="K945" s="52"/>
      <c r="L945" s="52"/>
      <c r="M945" s="52"/>
      <c r="N945" s="52"/>
      <c r="O945" s="52"/>
      <c r="P945" s="52"/>
      <c r="Q945" s="52"/>
      <c r="R945" s="52"/>
      <c r="S945" s="52"/>
      <c r="T945" s="52"/>
    </row>
    <row r="946" spans="1:20" s="54" customFormat="1" ht="11.25">
      <c r="A946" s="52"/>
      <c r="B946" s="52"/>
      <c r="C946" s="52"/>
      <c r="D946" s="79"/>
      <c r="E946" s="79"/>
      <c r="F946" s="52"/>
      <c r="G946" s="52"/>
      <c r="H946" s="52"/>
      <c r="I946" s="8"/>
      <c r="J946" s="8"/>
      <c r="K946" s="52"/>
      <c r="L946" s="52"/>
      <c r="M946" s="52"/>
      <c r="N946" s="52"/>
      <c r="O946" s="52"/>
      <c r="P946" s="52"/>
      <c r="Q946" s="52"/>
      <c r="R946" s="52"/>
      <c r="S946" s="52"/>
      <c r="T946" s="52"/>
    </row>
    <row r="947" spans="1:20" s="54" customFormat="1" ht="11.25">
      <c r="A947" s="52"/>
      <c r="B947" s="52"/>
      <c r="C947" s="52"/>
      <c r="D947" s="79"/>
      <c r="E947" s="79"/>
      <c r="F947" s="52"/>
      <c r="G947" s="52"/>
      <c r="H947" s="52"/>
      <c r="I947" s="8"/>
      <c r="J947" s="8"/>
      <c r="K947" s="52"/>
      <c r="L947" s="52"/>
      <c r="M947" s="52"/>
      <c r="N947" s="52"/>
      <c r="O947" s="52"/>
      <c r="P947" s="52"/>
      <c r="Q947" s="52"/>
      <c r="R947" s="52"/>
      <c r="S947" s="52"/>
      <c r="T947" s="52"/>
    </row>
    <row r="948" spans="1:20" s="54" customFormat="1" ht="11.25">
      <c r="A948" s="52"/>
      <c r="B948" s="52"/>
      <c r="C948" s="52"/>
      <c r="D948" s="79"/>
      <c r="E948" s="79"/>
      <c r="F948" s="52"/>
      <c r="G948" s="52"/>
      <c r="H948" s="52"/>
      <c r="I948" s="8"/>
      <c r="J948" s="8"/>
      <c r="K948" s="52"/>
      <c r="L948" s="52"/>
      <c r="M948" s="52"/>
      <c r="N948" s="52"/>
      <c r="O948" s="52"/>
      <c r="P948" s="52"/>
      <c r="Q948" s="52"/>
      <c r="R948" s="52"/>
      <c r="S948" s="52"/>
      <c r="T948" s="52"/>
    </row>
    <row r="949" spans="1:20" s="54" customFormat="1" ht="11.25">
      <c r="A949" s="52"/>
      <c r="B949" s="52"/>
      <c r="C949" s="52"/>
      <c r="D949" s="79"/>
      <c r="E949" s="79"/>
      <c r="F949" s="52"/>
      <c r="G949" s="52"/>
      <c r="H949" s="52"/>
      <c r="I949" s="8"/>
      <c r="J949" s="8"/>
      <c r="K949" s="52"/>
      <c r="L949" s="52"/>
      <c r="M949" s="52"/>
      <c r="N949" s="52"/>
      <c r="O949" s="52"/>
      <c r="P949" s="52"/>
      <c r="Q949" s="52"/>
      <c r="R949" s="52"/>
      <c r="S949" s="52"/>
      <c r="T949" s="52"/>
    </row>
    <row r="950" spans="1:20" s="54" customFormat="1" ht="11.25">
      <c r="A950" s="52"/>
      <c r="B950" s="52"/>
      <c r="C950" s="52"/>
      <c r="D950" s="79"/>
      <c r="E950" s="79"/>
      <c r="F950" s="52"/>
      <c r="G950" s="52"/>
      <c r="H950" s="52"/>
      <c r="I950" s="8"/>
      <c r="J950" s="8"/>
      <c r="K950" s="52"/>
      <c r="L950" s="52"/>
      <c r="M950" s="52"/>
      <c r="N950" s="52"/>
      <c r="O950" s="52"/>
      <c r="P950" s="52"/>
      <c r="Q950" s="52"/>
      <c r="R950" s="52"/>
      <c r="S950" s="52"/>
      <c r="T950" s="52"/>
    </row>
    <row r="951" spans="1:20" s="54" customFormat="1" ht="11.25">
      <c r="A951" s="52"/>
      <c r="B951" s="52"/>
      <c r="C951" s="52"/>
      <c r="D951" s="79"/>
      <c r="E951" s="79"/>
      <c r="F951" s="52"/>
      <c r="G951" s="52"/>
      <c r="H951" s="52"/>
      <c r="I951" s="8"/>
      <c r="J951" s="8"/>
      <c r="K951" s="52"/>
      <c r="L951" s="52"/>
      <c r="M951" s="52"/>
      <c r="N951" s="52"/>
      <c r="O951" s="52"/>
      <c r="P951" s="52"/>
      <c r="Q951" s="52"/>
      <c r="R951" s="52"/>
      <c r="S951" s="52"/>
      <c r="T951" s="52"/>
    </row>
    <row r="952" spans="1:20" s="54" customFormat="1" ht="11.25">
      <c r="A952" s="52"/>
      <c r="B952" s="52"/>
      <c r="C952" s="52"/>
      <c r="D952" s="79"/>
      <c r="E952" s="79"/>
      <c r="F952" s="52"/>
      <c r="G952" s="52"/>
      <c r="H952" s="52"/>
      <c r="I952" s="8"/>
      <c r="J952" s="8"/>
      <c r="K952" s="52"/>
      <c r="L952" s="52"/>
      <c r="M952" s="52"/>
      <c r="N952" s="52"/>
      <c r="O952" s="52"/>
      <c r="P952" s="52"/>
      <c r="Q952" s="52"/>
      <c r="R952" s="52"/>
      <c r="S952" s="52"/>
      <c r="T952" s="52"/>
    </row>
    <row r="953" spans="1:20" s="54" customFormat="1" ht="11.25">
      <c r="A953" s="52"/>
      <c r="B953" s="52"/>
      <c r="C953" s="52"/>
      <c r="D953" s="79"/>
      <c r="E953" s="79"/>
      <c r="F953" s="52"/>
      <c r="G953" s="52"/>
      <c r="H953" s="52"/>
      <c r="I953" s="8"/>
      <c r="J953" s="8"/>
      <c r="K953" s="52"/>
      <c r="L953" s="52"/>
      <c r="M953" s="52"/>
      <c r="N953" s="52"/>
      <c r="O953" s="52"/>
      <c r="P953" s="52"/>
      <c r="Q953" s="52"/>
      <c r="R953" s="52"/>
      <c r="S953" s="52"/>
      <c r="T953" s="52"/>
    </row>
    <row r="954" spans="1:20" s="54" customFormat="1" ht="11.25">
      <c r="A954" s="52"/>
      <c r="B954" s="52"/>
      <c r="C954" s="52"/>
      <c r="D954" s="79"/>
      <c r="E954" s="79"/>
      <c r="F954" s="52"/>
      <c r="G954" s="52"/>
      <c r="H954" s="52"/>
      <c r="I954" s="8"/>
      <c r="J954" s="8"/>
      <c r="K954" s="52"/>
      <c r="L954" s="52"/>
      <c r="M954" s="52"/>
      <c r="N954" s="52"/>
      <c r="O954" s="52"/>
      <c r="P954" s="52"/>
      <c r="Q954" s="52"/>
      <c r="R954" s="52"/>
      <c r="S954" s="52"/>
      <c r="T954" s="52"/>
    </row>
    <row r="955" spans="1:20" s="54" customFormat="1" ht="11.25">
      <c r="A955" s="52"/>
      <c r="B955" s="52"/>
      <c r="C955" s="52"/>
      <c r="D955" s="79"/>
      <c r="E955" s="79"/>
      <c r="F955" s="52"/>
      <c r="G955" s="52"/>
      <c r="H955" s="52"/>
      <c r="I955" s="8"/>
      <c r="J955" s="8"/>
      <c r="K955" s="52"/>
      <c r="L955" s="52"/>
      <c r="M955" s="52"/>
      <c r="N955" s="52"/>
      <c r="O955" s="52"/>
      <c r="P955" s="52"/>
      <c r="Q955" s="52"/>
      <c r="R955" s="52"/>
      <c r="S955" s="52"/>
      <c r="T955" s="52"/>
    </row>
    <row r="956" spans="1:20" s="54" customFormat="1" ht="11.25">
      <c r="A956" s="52"/>
      <c r="B956" s="52"/>
      <c r="C956" s="52"/>
      <c r="D956" s="79"/>
      <c r="E956" s="79"/>
      <c r="F956" s="52"/>
      <c r="G956" s="52"/>
      <c r="H956" s="52"/>
      <c r="I956" s="8"/>
      <c r="J956" s="8"/>
      <c r="K956" s="52"/>
      <c r="L956" s="52"/>
      <c r="M956" s="52"/>
      <c r="N956" s="52"/>
      <c r="O956" s="52"/>
      <c r="P956" s="52"/>
      <c r="Q956" s="52"/>
      <c r="R956" s="52"/>
      <c r="S956" s="52"/>
      <c r="T956" s="52"/>
    </row>
    <row r="957" spans="1:20" s="54" customFormat="1" ht="11.25">
      <c r="A957" s="52"/>
      <c r="B957" s="52"/>
      <c r="C957" s="52"/>
      <c r="D957" s="79"/>
      <c r="E957" s="79"/>
      <c r="F957" s="52"/>
      <c r="G957" s="52"/>
      <c r="H957" s="52"/>
      <c r="I957" s="8"/>
      <c r="J957" s="8"/>
      <c r="K957" s="52"/>
      <c r="L957" s="52"/>
      <c r="M957" s="52"/>
      <c r="N957" s="52"/>
      <c r="O957" s="52"/>
      <c r="P957" s="52"/>
      <c r="Q957" s="52"/>
      <c r="R957" s="52"/>
      <c r="S957" s="52"/>
      <c r="T957" s="52"/>
    </row>
    <row r="958" spans="1:20" s="54" customFormat="1" ht="11.25">
      <c r="A958" s="52"/>
      <c r="B958" s="52"/>
      <c r="C958" s="52"/>
      <c r="D958" s="79"/>
      <c r="E958" s="79"/>
      <c r="F958" s="52"/>
      <c r="G958" s="52"/>
      <c r="H958" s="52"/>
      <c r="I958" s="8"/>
      <c r="J958" s="8"/>
      <c r="K958" s="52"/>
      <c r="L958" s="52"/>
      <c r="M958" s="52"/>
      <c r="N958" s="52"/>
      <c r="O958" s="52"/>
      <c r="P958" s="52"/>
      <c r="Q958" s="52"/>
      <c r="R958" s="52"/>
      <c r="S958" s="52"/>
      <c r="T958" s="52"/>
    </row>
    <row r="959" spans="1:20" s="54" customFormat="1" ht="11.25">
      <c r="A959" s="52"/>
      <c r="B959" s="52"/>
      <c r="C959" s="52"/>
      <c r="D959" s="79"/>
      <c r="E959" s="79"/>
      <c r="F959" s="52"/>
      <c r="G959" s="52"/>
      <c r="H959" s="52"/>
      <c r="I959" s="8"/>
      <c r="J959" s="8"/>
      <c r="K959" s="52"/>
      <c r="L959" s="52"/>
      <c r="M959" s="52"/>
      <c r="N959" s="52"/>
      <c r="O959" s="52"/>
      <c r="P959" s="52"/>
      <c r="Q959" s="52"/>
      <c r="R959" s="52"/>
      <c r="S959" s="52"/>
      <c r="T959" s="52"/>
    </row>
  </sheetData>
  <sheetProtection/>
  <mergeCells count="16">
    <mergeCell ref="I1:I2"/>
    <mergeCell ref="J1:J2"/>
    <mergeCell ref="K1:K2"/>
    <mergeCell ref="L1:L2"/>
    <mergeCell ref="A1:A2"/>
    <mergeCell ref="B1:B2"/>
    <mergeCell ref="D1:E1"/>
    <mergeCell ref="H1:H2"/>
    <mergeCell ref="M1:M2"/>
    <mergeCell ref="N1:N2"/>
    <mergeCell ref="O1:O2"/>
    <mergeCell ref="T1:T2"/>
    <mergeCell ref="P1:P2"/>
    <mergeCell ref="Q1:Q2"/>
    <mergeCell ref="R1:R2"/>
    <mergeCell ref="S1:S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NYE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dphammermeister</dc:creator>
  <cp:keywords/>
  <dc:description/>
  <cp:lastModifiedBy>sdudley</cp:lastModifiedBy>
  <cp:lastPrinted>2005-11-30T21:55:15Z</cp:lastPrinted>
  <dcterms:created xsi:type="dcterms:W3CDTF">2004-04-09T20:49:47Z</dcterms:created>
  <dcterms:modified xsi:type="dcterms:W3CDTF">2008-03-26T16:12:20Z</dcterms:modified>
  <cp:category/>
  <cp:version/>
  <cp:contentType/>
  <cp:contentStatus/>
</cp:coreProperties>
</file>